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930" windowWidth="19335" windowHeight="7080"/>
  </bookViews>
  <sheets>
    <sheet name="településüzemeltetés" sheetId="2" r:id="rId1"/>
  </sheets>
  <calcPr calcId="124519"/>
</workbook>
</file>

<file path=xl/calcChain.xml><?xml version="1.0" encoding="utf-8"?>
<calcChain xmlns="http://schemas.openxmlformats.org/spreadsheetml/2006/main">
  <c r="C76" i="2"/>
  <c r="B76"/>
  <c r="D76" s="1"/>
  <c r="D71"/>
  <c r="D72"/>
  <c r="D73"/>
  <c r="D74"/>
  <c r="D75"/>
  <c r="D70"/>
  <c r="D69"/>
  <c r="C65"/>
  <c r="B65"/>
  <c r="D60"/>
  <c r="D61"/>
  <c r="D62"/>
  <c r="D63"/>
  <c r="D59"/>
  <c r="D58"/>
  <c r="F42"/>
  <c r="I8"/>
  <c r="H14"/>
  <c r="H17" s="1"/>
  <c r="I11"/>
  <c r="I12"/>
  <c r="I13"/>
  <c r="I10"/>
  <c r="D65" l="1"/>
  <c r="H19"/>
  <c r="I17"/>
  <c r="I30"/>
  <c r="I31"/>
  <c r="I32"/>
  <c r="I34"/>
  <c r="I35"/>
  <c r="I36"/>
  <c r="I37"/>
  <c r="I38"/>
  <c r="I39"/>
  <c r="I40"/>
  <c r="I41"/>
  <c r="I42"/>
  <c r="I43"/>
  <c r="I44"/>
  <c r="I45"/>
  <c r="I46"/>
  <c r="I47"/>
  <c r="I48"/>
  <c r="I49"/>
  <c r="I50"/>
  <c r="I52"/>
  <c r="I53"/>
  <c r="I54"/>
  <c r="I23"/>
  <c r="I24"/>
  <c r="I25"/>
  <c r="I26"/>
  <c r="I27"/>
  <c r="I28"/>
  <c r="I22"/>
  <c r="C52"/>
  <c r="F52"/>
  <c r="F16"/>
  <c r="F20"/>
  <c r="F22"/>
  <c r="F23"/>
  <c r="F24"/>
  <c r="F25"/>
  <c r="F26"/>
  <c r="F27"/>
  <c r="F28"/>
  <c r="F31"/>
  <c r="F38"/>
  <c r="F39"/>
  <c r="F40"/>
  <c r="F41"/>
  <c r="F43"/>
  <c r="F44"/>
  <c r="H55"/>
  <c r="H29"/>
  <c r="H33" s="1"/>
  <c r="E29"/>
  <c r="E33" s="1"/>
  <c r="E14"/>
  <c r="I14" s="1"/>
  <c r="E51"/>
  <c r="E55" s="1"/>
  <c r="E20"/>
  <c r="I20" s="1"/>
  <c r="E18"/>
  <c r="E19" s="1"/>
  <c r="I55" l="1"/>
  <c r="I33"/>
  <c r="I18"/>
  <c r="I51"/>
  <c r="I29"/>
  <c r="F18"/>
</calcChain>
</file>

<file path=xl/sharedStrings.xml><?xml version="1.0" encoding="utf-8"?>
<sst xmlns="http://schemas.openxmlformats.org/spreadsheetml/2006/main" count="111" uniqueCount="85">
  <si>
    <t>Támogatási jogcím</t>
  </si>
  <si>
    <t>Mennyiségi egység</t>
  </si>
  <si>
    <t>fő</t>
  </si>
  <si>
    <t>I.1. általános feladatok</t>
  </si>
  <si>
    <t>hektár</t>
  </si>
  <si>
    <t xml:space="preserve">bb. Közvilágítás fenntartásának támogatása </t>
  </si>
  <si>
    <t xml:space="preserve">bc. Köztemető fenntartással kapcsolatos feladatok </t>
  </si>
  <si>
    <t xml:space="preserve">bd. Közutak fenntartásának támogatása </t>
  </si>
  <si>
    <t xml:space="preserve">II. Egyes köznevelési felafatok támogatása (Városi Óvoda) 
</t>
  </si>
  <si>
    <t xml:space="preserve">fajlagos összeg </t>
  </si>
  <si>
    <t>Általános működés támogatás, településüzemeltetés kötelező feldadatok támogatására</t>
  </si>
  <si>
    <t>I. Települési önkormányzatok működésének támogatása</t>
  </si>
  <si>
    <t>1.ba. Zöldterület gazdálkodáshoz kapcsolódó feladatok</t>
  </si>
  <si>
    <t>Feladatalapú finanszírozás bevétele</t>
  </si>
  <si>
    <t xml:space="preserve">összesen: </t>
  </si>
  <si>
    <t>Általános feladatellátás</t>
  </si>
  <si>
    <t>segélyek</t>
  </si>
  <si>
    <t>KMK</t>
  </si>
  <si>
    <t xml:space="preserve">Ódova </t>
  </si>
  <si>
    <t>Feladatalapú fin. Összesen:</t>
  </si>
  <si>
    <t>bölcsödei étkeztetés</t>
  </si>
  <si>
    <t>31.61</t>
  </si>
  <si>
    <t>1.b. településüzemeltetéshez kapcsolódó feladatellátás támogatása</t>
  </si>
  <si>
    <t xml:space="preserve">mutató </t>
  </si>
  <si>
    <t>1.a+1.b.-1.c</t>
  </si>
  <si>
    <t>d. egyéb kötelező feladatok támogatása  (pl. helyi közlekedés támogatása, vízgazdálkodás, sport támogatása)</t>
  </si>
  <si>
    <t>Óvodapedagógusok, elsimert létszáma             8 hónapra</t>
  </si>
  <si>
    <t xml:space="preserve">Óvodapedagógusok munkáját közvetlenül segítők bértám. 8 hónap
</t>
  </si>
  <si>
    <t xml:space="preserve">Óvodapedagógusok elismert létszáma 4 hónap
</t>
  </si>
  <si>
    <t xml:space="preserve">Óvodaped. munkáját közvetlenül segítők bértám. 4 hónap
</t>
  </si>
  <si>
    <t>Óvodaműködtetési támogatás 8 hónap</t>
  </si>
  <si>
    <t>Óvodaműködtetési támogatás 4 hónap</t>
  </si>
  <si>
    <t xml:space="preserve">Óvoda összesen </t>
  </si>
  <si>
    <t xml:space="preserve">Bér és működési támogatás összesen </t>
  </si>
  <si>
    <t xml:space="preserve">Népjóléti Szolgálat </t>
  </si>
  <si>
    <t>Családsegítés</t>
  </si>
  <si>
    <t xml:space="preserve">III.3. Egyes szoc. és gyermekjóléti feladatok támogatása  
</t>
  </si>
  <si>
    <t>társulási kieg. családsegítés</t>
  </si>
  <si>
    <t>társulási kieg. gyermekjóléti szolgálat</t>
  </si>
  <si>
    <t>Gyermekjóléti szolgálat</t>
  </si>
  <si>
    <t>szociális étkeztetés</t>
  </si>
  <si>
    <t>bölcsödei ellátás társulásáltal</t>
  </si>
  <si>
    <t>fogyatékos bölcsödés gyerekek ellátása</t>
  </si>
  <si>
    <t>társult feladatellátás kieg. Bölcsöde</t>
  </si>
  <si>
    <t xml:space="preserve">III.4. számított intézményvezetői és segítő létszámhoz bértámogatás
</t>
  </si>
  <si>
    <t xml:space="preserve">III.4. intézmény-üzemeltetési támogatás
</t>
  </si>
  <si>
    <t xml:space="preserve">házi segítségnyújtás társulás által </t>
  </si>
  <si>
    <t xml:space="preserve">III.2.Hozzájárulás pénzbeli szociális ellátásokhoz
</t>
  </si>
  <si>
    <t>időskorúak nappali ellátása társulásban</t>
  </si>
  <si>
    <t>fogyatékosok nappali ellátása társulásban</t>
  </si>
  <si>
    <t>üdülőhelyi feladatok támogatása</t>
  </si>
  <si>
    <t xml:space="preserve">óvodákba bejáró gyerkek buszközlekedésének támogatása
</t>
  </si>
  <si>
    <t xml:space="preserve">lakott külterület kapcsolatos </t>
  </si>
  <si>
    <t>Központosított előirányzatok</t>
  </si>
  <si>
    <t xml:space="preserve">1.a. Hivatal működésének támogatása
</t>
  </si>
  <si>
    <t xml:space="preserve">támogatás </t>
  </si>
  <si>
    <t xml:space="preserve">Támogatás </t>
  </si>
  <si>
    <t>mutató</t>
  </si>
  <si>
    <t xml:space="preserve">fajlagos összeg
</t>
  </si>
  <si>
    <t xml:space="preserve">II.4. Társulás által fenntartott óvodákba bejáró gyerekek utaztatásának támogatása </t>
  </si>
  <si>
    <t>I.2. nem közművel öszegyűjtött szennyvíz ártalmatlanítása</t>
  </si>
  <si>
    <t>Óvodapedagógusok eliemsert létszáma (Pótlólagos összeg)</t>
  </si>
  <si>
    <t>kedvezményes gyerekétkeztetés (normatív kedvezményben részesülők után)</t>
  </si>
  <si>
    <t xml:space="preserve">bértámogatás </t>
  </si>
  <si>
    <t>gyermekétlkeztetés üzemeltetési támogatás</t>
  </si>
  <si>
    <t>hátrányos helyzetű</t>
  </si>
  <si>
    <t>Szociális feladatok ellátása</t>
  </si>
  <si>
    <t xml:space="preserve">Kemenesaljai Művelődési Kp.  nyilvános könyvtári támogatás
</t>
  </si>
  <si>
    <t xml:space="preserve">1.c. Korrigálva a 2011. évi adóalap 0,5%-val </t>
  </si>
  <si>
    <t xml:space="preserve">módosítás </t>
  </si>
  <si>
    <t xml:space="preserve">2014. eredeti előirányzat
</t>
  </si>
  <si>
    <t xml:space="preserve">Módosított előirányzat 
</t>
  </si>
  <si>
    <t xml:space="preserve">módosított előirányzat 
</t>
  </si>
  <si>
    <t xml:space="preserve">2014. eredeti előirányzat 
</t>
  </si>
  <si>
    <t xml:space="preserve">Feladatalapú finanszírozás </t>
  </si>
  <si>
    <t xml:space="preserve">prémium évek </t>
  </si>
  <si>
    <t>bérkompenzáció</t>
  </si>
  <si>
    <t>szoc. Ágazati pótlék</t>
  </si>
  <si>
    <t>NKA alap</t>
  </si>
  <si>
    <t xml:space="preserve">eútdíj </t>
  </si>
  <si>
    <t xml:space="preserve">Adósságkonszolidáció állami támogatása
</t>
  </si>
  <si>
    <t>módosítás</t>
  </si>
  <si>
    <t xml:space="preserve"> eredeti </t>
  </si>
  <si>
    <t>2.sz. melléklet a 13/2014/V.29./ sz. önk. Rendelethez</t>
  </si>
  <si>
    <t>"1/a. melléklet a 4/2014./III.04/ sz. önk. Rendelethez"</t>
  </si>
</sst>
</file>

<file path=xl/styles.xml><?xml version="1.0" encoding="utf-8"?>
<styleSheet xmlns="http://schemas.openxmlformats.org/spreadsheetml/2006/main">
  <numFmts count="3">
    <numFmt numFmtId="43" formatCode="_-* #,##0.00\ _F_t_-;\-* #,##0.00\ _F_t_-;_-* &quot;-&quot;??\ _F_t_-;_-@_-"/>
    <numFmt numFmtId="164" formatCode="#,##0.0"/>
    <numFmt numFmtId="165" formatCode="_-* #,##0\ _F_t_-;\-* #,##0\ _F_t_-;_-* &quot;-&quot;??\ _F_t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3"/>
      <name val="Times New Roman"/>
      <family val="1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1">
    <xf numFmtId="0" fontId="0" fillId="0" borderId="0" xfId="0"/>
    <xf numFmtId="0" fontId="0" fillId="0" borderId="1" xfId="0" applyBorder="1"/>
    <xf numFmtId="0" fontId="0" fillId="0" borderId="1" xfId="0" applyFill="1" applyBorder="1"/>
    <xf numFmtId="0" fontId="0" fillId="0" borderId="0" xfId="0" applyBorder="1"/>
    <xf numFmtId="0" fontId="0" fillId="0" borderId="1" xfId="0" applyFont="1" applyBorder="1"/>
    <xf numFmtId="0" fontId="0" fillId="0" borderId="0" xfId="0" applyFont="1"/>
    <xf numFmtId="0" fontId="0" fillId="0" borderId="2" xfId="0" applyBorder="1"/>
    <xf numFmtId="0" fontId="0" fillId="0" borderId="3" xfId="0" applyBorder="1"/>
    <xf numFmtId="3" fontId="0" fillId="0" borderId="1" xfId="0" applyNumberFormat="1" applyBorder="1"/>
    <xf numFmtId="0" fontId="1" fillId="0" borderId="1" xfId="0" applyFont="1" applyFill="1" applyBorder="1"/>
    <xf numFmtId="0" fontId="0" fillId="0" borderId="0" xfId="0" applyFill="1" applyBorder="1"/>
    <xf numFmtId="0" fontId="0" fillId="0" borderId="0" xfId="0" applyFont="1" applyFill="1" applyBorder="1"/>
    <xf numFmtId="3" fontId="0" fillId="0" borderId="1" xfId="0" applyNumberFormat="1" applyFill="1" applyBorder="1"/>
    <xf numFmtId="0" fontId="1" fillId="0" borderId="1" xfId="0" applyFont="1" applyFill="1" applyBorder="1" applyAlignment="1">
      <alignment wrapText="1"/>
    </xf>
    <xf numFmtId="3" fontId="0" fillId="0" borderId="2" xfId="0" applyNumberFormat="1" applyBorder="1"/>
    <xf numFmtId="0" fontId="1" fillId="0" borderId="1" xfId="0" applyFont="1" applyBorder="1"/>
    <xf numFmtId="0" fontId="0" fillId="0" borderId="1" xfId="0" applyFill="1" applyBorder="1" applyAlignment="1">
      <alignment wrapText="1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3" fontId="0" fillId="0" borderId="1" xfId="0" applyNumberFormat="1" applyFont="1" applyFill="1" applyBorder="1"/>
    <xf numFmtId="0" fontId="0" fillId="2" borderId="1" xfId="0" applyFill="1" applyBorder="1"/>
    <xf numFmtId="0" fontId="0" fillId="2" borderId="2" xfId="0" applyFill="1" applyBorder="1"/>
    <xf numFmtId="0" fontId="3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1" fillId="2" borderId="1" xfId="0" applyFont="1" applyFill="1" applyBorder="1"/>
    <xf numFmtId="3" fontId="1" fillId="2" borderId="1" xfId="0" applyNumberFormat="1" applyFont="1" applyFill="1" applyBorder="1"/>
    <xf numFmtId="0" fontId="6" fillId="0" borderId="1" xfId="0" applyFont="1" applyFill="1" applyBorder="1"/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4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2" xfId="0" applyFont="1" applyFill="1" applyBorder="1" applyAlignment="1">
      <alignment horizontal="right" wrapText="1"/>
    </xf>
    <xf numFmtId="3" fontId="0" fillId="0" borderId="1" xfId="0" applyNumberFormat="1" applyFont="1" applyFill="1" applyBorder="1" applyAlignment="1">
      <alignment horizontal="right" wrapText="1"/>
    </xf>
    <xf numFmtId="0" fontId="4" fillId="2" borderId="4" xfId="0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5" xfId="0" applyBorder="1"/>
    <xf numFmtId="0" fontId="1" fillId="0" borderId="2" xfId="0" applyFont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/>
    </xf>
    <xf numFmtId="164" fontId="0" fillId="0" borderId="2" xfId="0" applyNumberFormat="1" applyBorder="1"/>
    <xf numFmtId="0" fontId="0" fillId="0" borderId="2" xfId="0" applyBorder="1" applyAlignment="1">
      <alignment horizontal="right"/>
    </xf>
    <xf numFmtId="0" fontId="0" fillId="0" borderId="6" xfId="0" applyBorder="1"/>
    <xf numFmtId="0" fontId="0" fillId="0" borderId="0" xfId="0" applyFont="1" applyBorder="1"/>
    <xf numFmtId="0" fontId="0" fillId="2" borderId="1" xfId="0" applyFont="1" applyFill="1" applyBorder="1"/>
    <xf numFmtId="0" fontId="1" fillId="0" borderId="0" xfId="0" applyFont="1" applyFill="1" applyBorder="1"/>
    <xf numFmtId="0" fontId="0" fillId="0" borderId="0" xfId="0" applyFill="1"/>
    <xf numFmtId="0" fontId="4" fillId="0" borderId="1" xfId="0" applyFont="1" applyFill="1" applyBorder="1"/>
    <xf numFmtId="3" fontId="0" fillId="0" borderId="0" xfId="0" applyNumberFormat="1" applyBorder="1"/>
    <xf numFmtId="3" fontId="1" fillId="0" borderId="0" xfId="0" applyNumberFormat="1" applyFont="1" applyFill="1" applyBorder="1"/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6" fillId="0" borderId="1" xfId="0" applyFont="1" applyBorder="1"/>
    <xf numFmtId="0" fontId="9" fillId="0" borderId="0" xfId="0" applyFont="1"/>
    <xf numFmtId="0" fontId="10" fillId="0" borderId="0" xfId="0" applyFont="1" applyAlignment="1">
      <alignment horizontal="left"/>
    </xf>
    <xf numFmtId="0" fontId="1" fillId="0" borderId="3" xfId="0" applyFont="1" applyBorder="1"/>
    <xf numFmtId="165" fontId="0" fillId="0" borderId="1" xfId="0" applyNumberForma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2" borderId="1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0" fillId="0" borderId="1" xfId="0" applyNumberFormat="1" applyFill="1" applyBorder="1"/>
    <xf numFmtId="0" fontId="0" fillId="0" borderId="1" xfId="0" applyNumberFormat="1" applyFill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0" fillId="0" borderId="1" xfId="0" applyNumberFormat="1" applyFill="1" applyBorder="1"/>
    <xf numFmtId="0" fontId="0" fillId="0" borderId="1" xfId="0" applyNumberFormat="1" applyBorder="1"/>
    <xf numFmtId="0" fontId="0" fillId="2" borderId="1" xfId="0" applyNumberFormat="1" applyFill="1" applyBorder="1"/>
    <xf numFmtId="0" fontId="5" fillId="2" borderId="1" xfId="1" applyNumberFormat="1" applyFont="1" applyFill="1" applyBorder="1" applyAlignment="1">
      <alignment horizontal="center"/>
    </xf>
    <xf numFmtId="0" fontId="1" fillId="2" borderId="0" xfId="0" applyFont="1" applyFill="1" applyBorder="1"/>
    <xf numFmtId="0" fontId="1" fillId="0" borderId="0" xfId="0" applyFont="1" applyBorder="1"/>
    <xf numFmtId="0" fontId="1" fillId="2" borderId="1" xfId="0" applyFont="1" applyFill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colors>
    <mruColors>
      <color rgb="FFF177E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9"/>
  <sheetViews>
    <sheetView tabSelected="1" zoomScale="90" zoomScaleNormal="90" workbookViewId="0">
      <selection activeCell="E1" sqref="E1:I1"/>
    </sheetView>
  </sheetViews>
  <sheetFormatPr defaultRowHeight="15"/>
  <cols>
    <col min="1" max="1" width="31.28515625" customWidth="1"/>
    <col min="2" max="2" width="16.5703125" customWidth="1"/>
    <col min="3" max="3" width="15.7109375" customWidth="1"/>
    <col min="4" max="4" width="16.28515625" customWidth="1"/>
    <col min="5" max="5" width="15.42578125" style="3" customWidth="1"/>
    <col min="6" max="6" width="10" bestFit="1" customWidth="1"/>
    <col min="7" max="7" width="11.140625" bestFit="1" customWidth="1"/>
    <col min="8" max="8" width="11.7109375" bestFit="1" customWidth="1"/>
    <col min="9" max="9" width="11.5703125" bestFit="1" customWidth="1"/>
  </cols>
  <sheetData>
    <row r="1" spans="1:11" ht="18.75">
      <c r="B1" s="60" t="s">
        <v>13</v>
      </c>
      <c r="C1" s="17"/>
      <c r="E1" s="90" t="s">
        <v>83</v>
      </c>
      <c r="F1" s="90"/>
      <c r="G1" s="90"/>
      <c r="H1" s="90"/>
      <c r="I1" s="90"/>
    </row>
    <row r="2" spans="1:11" s="40" customFormat="1" ht="16.5">
      <c r="A2" s="39"/>
      <c r="B2" s="39"/>
      <c r="C2" s="61">
        <v>2014</v>
      </c>
      <c r="E2" s="83" t="s">
        <v>84</v>
      </c>
      <c r="F2" s="83"/>
      <c r="G2" s="83"/>
      <c r="H2" s="83"/>
      <c r="I2" s="83"/>
    </row>
    <row r="3" spans="1:11" ht="15" customHeight="1">
      <c r="A3" s="84" t="s">
        <v>0</v>
      </c>
      <c r="B3" s="84" t="s">
        <v>1</v>
      </c>
      <c r="C3" s="84"/>
      <c r="D3" s="85"/>
      <c r="E3" s="1"/>
      <c r="F3" s="48"/>
      <c r="G3" s="1"/>
      <c r="H3" s="1"/>
      <c r="I3" s="1"/>
      <c r="J3" s="3"/>
      <c r="K3" s="3"/>
    </row>
    <row r="4" spans="1:11" ht="36" customHeight="1">
      <c r="A4" s="84"/>
      <c r="B4" s="84"/>
      <c r="C4" s="41" t="s">
        <v>9</v>
      </c>
      <c r="D4" s="44" t="s">
        <v>23</v>
      </c>
      <c r="E4" s="42" t="s">
        <v>56</v>
      </c>
      <c r="F4" s="58" t="s">
        <v>58</v>
      </c>
      <c r="G4" s="15" t="s">
        <v>57</v>
      </c>
      <c r="H4" s="15" t="s">
        <v>55</v>
      </c>
      <c r="I4" s="1"/>
      <c r="J4" s="3"/>
      <c r="K4" s="3"/>
    </row>
    <row r="5" spans="1:11" ht="27.75" customHeight="1">
      <c r="A5" s="86" t="s">
        <v>10</v>
      </c>
      <c r="B5" s="86"/>
      <c r="C5" s="86"/>
      <c r="D5" s="86"/>
      <c r="F5" s="48"/>
      <c r="G5" s="1"/>
      <c r="H5" s="1"/>
      <c r="I5" s="1"/>
      <c r="J5" s="3"/>
      <c r="K5" s="3"/>
    </row>
    <row r="6" spans="1:11" s="3" customFormat="1" ht="42.75" customHeight="1">
      <c r="A6" s="56" t="s">
        <v>11</v>
      </c>
      <c r="B6" s="57"/>
      <c r="C6" s="57"/>
      <c r="D6" s="57"/>
      <c r="E6" s="58"/>
      <c r="F6" s="48"/>
      <c r="G6" s="1"/>
      <c r="H6" s="1"/>
      <c r="I6" s="1"/>
    </row>
    <row r="7" spans="1:11">
      <c r="A7" s="15" t="s">
        <v>3</v>
      </c>
      <c r="B7" s="1"/>
      <c r="C7" s="1"/>
      <c r="D7" s="6"/>
      <c r="E7" s="1"/>
      <c r="F7" s="48"/>
      <c r="G7" s="1"/>
      <c r="H7" s="1"/>
      <c r="I7" s="1"/>
      <c r="J7" s="3"/>
      <c r="K7" s="3"/>
    </row>
    <row r="8" spans="1:11" ht="42.75" customHeight="1">
      <c r="A8" s="35" t="s">
        <v>54</v>
      </c>
      <c r="B8" s="1" t="s">
        <v>2</v>
      </c>
      <c r="C8" s="8">
        <v>4580000</v>
      </c>
      <c r="D8" s="45" t="s">
        <v>21</v>
      </c>
      <c r="E8" s="26">
        <v>137371759</v>
      </c>
      <c r="F8" s="48" t="s">
        <v>2</v>
      </c>
      <c r="G8" s="1">
        <v>36.99</v>
      </c>
      <c r="H8" s="15">
        <v>169414200</v>
      </c>
      <c r="I8" s="1">
        <f>H8-E8</f>
        <v>32042441</v>
      </c>
      <c r="J8" s="3"/>
      <c r="K8" s="3"/>
    </row>
    <row r="9" spans="1:11" ht="51.75" customHeight="1">
      <c r="A9" s="35" t="s">
        <v>22</v>
      </c>
      <c r="B9" s="1"/>
      <c r="C9" s="8"/>
      <c r="D9" s="46"/>
      <c r="E9" s="26"/>
      <c r="F9" s="48"/>
      <c r="G9" s="1"/>
      <c r="H9" s="1"/>
      <c r="I9" s="1"/>
      <c r="J9" s="3"/>
      <c r="K9" s="3"/>
    </row>
    <row r="10" spans="1:11" ht="19.5" customHeight="1">
      <c r="A10" s="1" t="s">
        <v>12</v>
      </c>
      <c r="B10" s="1" t="s">
        <v>4</v>
      </c>
      <c r="C10" s="8"/>
      <c r="D10" s="6"/>
      <c r="E10" s="21">
        <v>14093439</v>
      </c>
      <c r="F10" s="48"/>
      <c r="G10" s="1"/>
      <c r="H10" s="1">
        <v>14118130</v>
      </c>
      <c r="I10" s="1">
        <f>H10-E10</f>
        <v>24691</v>
      </c>
      <c r="J10" s="3"/>
      <c r="K10" s="3"/>
    </row>
    <row r="11" spans="1:11" ht="21.75" customHeight="1">
      <c r="A11" s="1" t="s">
        <v>5</v>
      </c>
      <c r="B11" s="1"/>
      <c r="C11" s="1"/>
      <c r="D11" s="6"/>
      <c r="E11" s="21">
        <v>31697168</v>
      </c>
      <c r="F11" s="48"/>
      <c r="G11" s="1"/>
      <c r="H11" s="1">
        <v>36642000</v>
      </c>
      <c r="I11" s="1">
        <f t="shared" ref="I11:I14" si="0">H11-E11</f>
        <v>4944832</v>
      </c>
      <c r="J11" s="3"/>
      <c r="K11" s="3"/>
    </row>
    <row r="12" spans="1:11" ht="19.5" customHeight="1">
      <c r="A12" s="1" t="s">
        <v>6</v>
      </c>
      <c r="B12" s="1"/>
      <c r="C12" s="2"/>
      <c r="D12" s="6"/>
      <c r="E12" s="21">
        <v>1551758</v>
      </c>
      <c r="F12" s="48"/>
      <c r="G12" s="1"/>
      <c r="H12" s="1">
        <v>1421680</v>
      </c>
      <c r="I12" s="1">
        <f t="shared" si="0"/>
        <v>-130078</v>
      </c>
      <c r="J12" s="3"/>
      <c r="K12" s="3"/>
    </row>
    <row r="13" spans="1:11" ht="22.5" customHeight="1">
      <c r="A13" s="1" t="s">
        <v>7</v>
      </c>
      <c r="B13" s="1"/>
      <c r="C13" s="1"/>
      <c r="D13" s="6"/>
      <c r="E13" s="21">
        <v>9449000</v>
      </c>
      <c r="F13" s="48"/>
      <c r="G13" s="1"/>
      <c r="H13" s="1">
        <v>13427810</v>
      </c>
      <c r="I13" s="1">
        <f t="shared" si="0"/>
        <v>3978810</v>
      </c>
      <c r="J13" s="3"/>
      <c r="K13" s="3"/>
    </row>
    <row r="14" spans="1:11" ht="22.5" customHeight="1">
      <c r="A14" s="1" t="s">
        <v>14</v>
      </c>
      <c r="B14" s="1"/>
      <c r="C14" s="1"/>
      <c r="D14" s="6"/>
      <c r="E14" s="27">
        <f>E10+E11+E12+E13</f>
        <v>56791365</v>
      </c>
      <c r="F14" s="48"/>
      <c r="G14" s="1"/>
      <c r="H14" s="15">
        <f>H8+H10+H11+H13+H12</f>
        <v>235023820</v>
      </c>
      <c r="I14" s="1">
        <f t="shared" si="0"/>
        <v>178232455</v>
      </c>
      <c r="J14" s="3"/>
      <c r="K14" s="3"/>
    </row>
    <row r="15" spans="1:11" ht="22.5" customHeight="1">
      <c r="A15" s="62" t="s">
        <v>68</v>
      </c>
      <c r="B15" s="7"/>
      <c r="C15" s="7"/>
      <c r="D15" s="43"/>
      <c r="E15" s="21">
        <v>-119886395</v>
      </c>
      <c r="F15" s="48"/>
      <c r="G15" s="1"/>
      <c r="H15" s="1">
        <v>-100332014</v>
      </c>
      <c r="I15" s="1"/>
      <c r="J15" s="3"/>
      <c r="K15" s="3"/>
    </row>
    <row r="16" spans="1:11" ht="22.5" customHeight="1">
      <c r="A16" s="7" t="s">
        <v>60</v>
      </c>
      <c r="B16" s="7"/>
      <c r="C16" s="7"/>
      <c r="D16" s="43"/>
      <c r="E16" s="21">
        <v>0</v>
      </c>
      <c r="F16" s="48">
        <f t="shared" ref="F16:F43" si="1">H16/G16</f>
        <v>100</v>
      </c>
      <c r="G16" s="1">
        <v>180</v>
      </c>
      <c r="H16" s="1">
        <v>18000</v>
      </c>
      <c r="I16" s="1"/>
      <c r="J16" s="3"/>
      <c r="K16" s="3"/>
    </row>
    <row r="17" spans="1:11" ht="22.5" customHeight="1">
      <c r="A17" s="1" t="s">
        <v>10</v>
      </c>
      <c r="B17" s="1"/>
      <c r="C17" s="1"/>
      <c r="D17" s="6" t="s">
        <v>24</v>
      </c>
      <c r="E17" s="27">
        <v>74276729</v>
      </c>
      <c r="F17" s="48"/>
      <c r="G17" s="1"/>
      <c r="H17" s="15">
        <f>H14+H15+H16</f>
        <v>134709806</v>
      </c>
      <c r="I17" s="8">
        <f>H17-E17</f>
        <v>60433077</v>
      </c>
      <c r="J17" s="3"/>
      <c r="K17" s="3"/>
    </row>
    <row r="18" spans="1:11" ht="49.5" customHeight="1">
      <c r="A18" s="18" t="s">
        <v>25</v>
      </c>
      <c r="B18" s="1" t="s">
        <v>2</v>
      </c>
      <c r="C18" s="1">
        <v>2700</v>
      </c>
      <c r="D18" s="14">
        <v>11395</v>
      </c>
      <c r="E18" s="15">
        <f>C18*D18</f>
        <v>30766500</v>
      </c>
      <c r="F18" s="48">
        <f t="shared" si="1"/>
        <v>1350</v>
      </c>
      <c r="G18" s="1">
        <v>11295</v>
      </c>
      <c r="H18" s="15">
        <v>15248250</v>
      </c>
      <c r="I18" s="1">
        <f>H18-E18</f>
        <v>-15518250</v>
      </c>
      <c r="J18" s="3"/>
      <c r="K18" s="3"/>
    </row>
    <row r="19" spans="1:11" ht="55.5" customHeight="1">
      <c r="A19" s="15" t="s">
        <v>14</v>
      </c>
      <c r="B19" s="1"/>
      <c r="C19" s="1"/>
      <c r="D19" s="14"/>
      <c r="E19" s="27">
        <f>E17+E18</f>
        <v>105043229</v>
      </c>
      <c r="F19" s="48"/>
      <c r="G19" s="1"/>
      <c r="H19" s="9">
        <f>H17+H18</f>
        <v>149958056</v>
      </c>
      <c r="I19" s="8">
        <v>0</v>
      </c>
      <c r="J19" s="3"/>
      <c r="K19" s="3"/>
    </row>
    <row r="20" spans="1:11" ht="36" customHeight="1">
      <c r="A20" s="18" t="s">
        <v>67</v>
      </c>
      <c r="B20" s="1"/>
      <c r="C20" s="1">
        <v>1140</v>
      </c>
      <c r="D20" s="14">
        <v>11395</v>
      </c>
      <c r="E20" s="26">
        <f>C20*D20</f>
        <v>12990300</v>
      </c>
      <c r="F20" s="48">
        <f t="shared" si="1"/>
        <v>1140</v>
      </c>
      <c r="G20" s="1">
        <v>11295</v>
      </c>
      <c r="H20" s="2">
        <v>12876300</v>
      </c>
      <c r="I20" s="1">
        <f>E20-H20</f>
        <v>114000</v>
      </c>
      <c r="J20" s="3"/>
      <c r="K20" s="3"/>
    </row>
    <row r="21" spans="1:11" ht="30" customHeight="1">
      <c r="A21" s="13" t="s">
        <v>8</v>
      </c>
      <c r="B21" s="1"/>
      <c r="C21" s="1"/>
      <c r="D21" s="6"/>
      <c r="E21" s="1"/>
      <c r="F21" s="48"/>
      <c r="G21" s="1"/>
      <c r="H21" s="1"/>
      <c r="I21" s="1"/>
      <c r="J21" s="3"/>
      <c r="K21" s="3"/>
    </row>
    <row r="22" spans="1:11" ht="30" customHeight="1">
      <c r="A22" s="30" t="s">
        <v>26</v>
      </c>
      <c r="B22" s="1" t="s">
        <v>2</v>
      </c>
      <c r="C22" s="1"/>
      <c r="D22" s="6">
        <v>28</v>
      </c>
      <c r="E22" s="1">
        <v>52864000</v>
      </c>
      <c r="F22" s="48">
        <f t="shared" si="1"/>
        <v>2674666.6666666665</v>
      </c>
      <c r="G22" s="1">
        <v>25.8</v>
      </c>
      <c r="H22" s="1">
        <v>69006400</v>
      </c>
      <c r="I22" s="1">
        <f>H22-E22</f>
        <v>16142400</v>
      </c>
      <c r="J22" s="3"/>
      <c r="K22" s="3"/>
    </row>
    <row r="23" spans="1:11" ht="33.75" customHeight="1">
      <c r="A23" s="29" t="s">
        <v>27</v>
      </c>
      <c r="B23" s="2" t="s">
        <v>2</v>
      </c>
      <c r="C23" s="1"/>
      <c r="D23" s="6">
        <v>14</v>
      </c>
      <c r="E23" s="21">
        <v>15232000</v>
      </c>
      <c r="F23" s="48">
        <f t="shared" si="1"/>
        <v>1200000</v>
      </c>
      <c r="G23" s="1">
        <v>18.5</v>
      </c>
      <c r="H23" s="1">
        <v>22200000</v>
      </c>
      <c r="I23" s="1">
        <f t="shared" ref="I23:I55" si="2">H23-E23</f>
        <v>6968000</v>
      </c>
      <c r="J23" s="3"/>
      <c r="K23" s="3"/>
    </row>
    <row r="24" spans="1:11" ht="31.5" customHeight="1">
      <c r="A24" s="31" t="s">
        <v>28</v>
      </c>
      <c r="B24" s="2" t="s">
        <v>2</v>
      </c>
      <c r="C24" s="8"/>
      <c r="D24" s="6">
        <v>28</v>
      </c>
      <c r="E24" s="1">
        <v>26432000</v>
      </c>
      <c r="F24" s="48">
        <f t="shared" si="1"/>
        <v>1337333.3204633205</v>
      </c>
      <c r="G24" s="1">
        <v>25.9</v>
      </c>
      <c r="H24" s="1">
        <v>34636933</v>
      </c>
      <c r="I24" s="1">
        <f t="shared" si="2"/>
        <v>8204933</v>
      </c>
      <c r="J24" s="3"/>
      <c r="K24" s="3"/>
    </row>
    <row r="25" spans="1:11" ht="31.5" customHeight="1">
      <c r="A25" s="31" t="s">
        <v>61</v>
      </c>
      <c r="B25" s="2" t="s">
        <v>2</v>
      </c>
      <c r="C25" s="8"/>
      <c r="D25" s="6"/>
      <c r="E25" s="1"/>
      <c r="F25" s="48">
        <f t="shared" si="1"/>
        <v>34400</v>
      </c>
      <c r="G25" s="1">
        <v>25.9</v>
      </c>
      <c r="H25" s="59">
        <v>890960</v>
      </c>
      <c r="I25" s="1">
        <f t="shared" si="2"/>
        <v>890960</v>
      </c>
      <c r="J25" s="3"/>
      <c r="K25" s="3"/>
    </row>
    <row r="26" spans="1:11" ht="31.5" customHeight="1">
      <c r="A26" s="31" t="s">
        <v>29</v>
      </c>
      <c r="B26" s="2" t="s">
        <v>2</v>
      </c>
      <c r="C26" s="8"/>
      <c r="D26" s="6">
        <v>19</v>
      </c>
      <c r="E26" s="50">
        <v>10336000</v>
      </c>
      <c r="F26" s="48">
        <f t="shared" si="1"/>
        <v>600000</v>
      </c>
      <c r="G26" s="1">
        <v>18.5</v>
      </c>
      <c r="H26" s="1">
        <v>11100000</v>
      </c>
      <c r="I26" s="1">
        <f t="shared" si="2"/>
        <v>764000</v>
      </c>
      <c r="J26" s="3"/>
      <c r="K26" s="3"/>
    </row>
    <row r="27" spans="1:11" ht="31.5" customHeight="1">
      <c r="A27" s="31" t="s">
        <v>30</v>
      </c>
      <c r="B27" s="2" t="s">
        <v>2</v>
      </c>
      <c r="C27" s="8">
        <v>54000</v>
      </c>
      <c r="D27" s="6">
        <v>326</v>
      </c>
      <c r="E27" s="50">
        <v>11736000</v>
      </c>
      <c r="F27" s="48">
        <f t="shared" si="1"/>
        <v>37333.33445945946</v>
      </c>
      <c r="G27" s="1">
        <v>296</v>
      </c>
      <c r="H27" s="1">
        <v>11050667</v>
      </c>
      <c r="I27" s="1">
        <f t="shared" si="2"/>
        <v>-685333</v>
      </c>
      <c r="J27" s="3"/>
      <c r="K27" s="3"/>
    </row>
    <row r="28" spans="1:11" ht="31.5" customHeight="1">
      <c r="A28" s="31" t="s">
        <v>31</v>
      </c>
      <c r="B28" s="2" t="s">
        <v>2</v>
      </c>
      <c r="C28" s="8">
        <v>54000</v>
      </c>
      <c r="D28" s="6">
        <v>325</v>
      </c>
      <c r="E28" s="50">
        <v>5850000</v>
      </c>
      <c r="F28" s="48">
        <f t="shared" si="1"/>
        <v>19179.838487972509</v>
      </c>
      <c r="G28" s="1">
        <v>291</v>
      </c>
      <c r="H28" s="1">
        <v>5581333</v>
      </c>
      <c r="I28" s="1">
        <f t="shared" si="2"/>
        <v>-268667</v>
      </c>
      <c r="J28" s="3"/>
      <c r="K28" s="3"/>
    </row>
    <row r="29" spans="1:11" ht="31.5" customHeight="1">
      <c r="A29" s="32" t="s">
        <v>33</v>
      </c>
      <c r="B29" s="2"/>
      <c r="C29" s="8"/>
      <c r="D29" s="6"/>
      <c r="E29" s="26">
        <f>E28+E27+E26+E24+E23+E22</f>
        <v>122450000</v>
      </c>
      <c r="F29" s="48"/>
      <c r="G29" s="1"/>
      <c r="H29" s="9">
        <f>H28+H27+H26+H24+H23+H22+H25</f>
        <v>154466293</v>
      </c>
      <c r="I29" s="1">
        <f t="shared" si="2"/>
        <v>32016293</v>
      </c>
      <c r="J29" s="3"/>
      <c r="K29" s="3"/>
    </row>
    <row r="30" spans="1:11" ht="51.75" customHeight="1">
      <c r="A30" s="19" t="s">
        <v>62</v>
      </c>
      <c r="B30" s="1" t="s">
        <v>2</v>
      </c>
      <c r="C30" s="8">
        <v>102000</v>
      </c>
      <c r="D30" s="6">
        <v>467</v>
      </c>
      <c r="E30" s="21">
        <v>47634000</v>
      </c>
      <c r="F30" s="48"/>
      <c r="G30" s="1">
        <v>0</v>
      </c>
      <c r="H30" s="1">
        <v>0</v>
      </c>
      <c r="I30" s="1">
        <f t="shared" si="2"/>
        <v>-47634000</v>
      </c>
      <c r="J30" s="3"/>
      <c r="K30" s="3"/>
    </row>
    <row r="31" spans="1:11" ht="51.75" customHeight="1">
      <c r="A31" s="19" t="s">
        <v>63</v>
      </c>
      <c r="B31" s="1"/>
      <c r="C31" s="8"/>
      <c r="D31" s="6"/>
      <c r="E31" s="21"/>
      <c r="F31" s="48">
        <f t="shared" si="1"/>
        <v>1632000.0000000002</v>
      </c>
      <c r="G31" s="1">
        <v>20.58</v>
      </c>
      <c r="H31" s="1">
        <v>33586560</v>
      </c>
      <c r="I31" s="1">
        <f t="shared" si="2"/>
        <v>33586560</v>
      </c>
      <c r="J31" s="3"/>
      <c r="K31" s="3"/>
    </row>
    <row r="32" spans="1:11" ht="51.75" customHeight="1">
      <c r="A32" s="19" t="s">
        <v>64</v>
      </c>
      <c r="B32" s="1"/>
      <c r="C32" s="8"/>
      <c r="D32" s="6"/>
      <c r="E32" s="21"/>
      <c r="F32" s="48"/>
      <c r="G32" s="1"/>
      <c r="H32" s="1">
        <v>18903001</v>
      </c>
      <c r="I32" s="1">
        <f t="shared" si="2"/>
        <v>18903001</v>
      </c>
      <c r="J32" s="3"/>
      <c r="K32" s="3"/>
    </row>
    <row r="33" spans="1:11" ht="34.5" customHeight="1">
      <c r="A33" s="9" t="s">
        <v>32</v>
      </c>
      <c r="B33" s="1"/>
      <c r="C33" s="1"/>
      <c r="D33" s="6"/>
      <c r="E33" s="26">
        <f>E30+E29</f>
        <v>170084000</v>
      </c>
      <c r="F33" s="48"/>
      <c r="G33" s="1"/>
      <c r="H33" s="15">
        <f>H29+H31+H32</f>
        <v>206955854</v>
      </c>
      <c r="I33" s="1">
        <f t="shared" si="2"/>
        <v>36871854</v>
      </c>
      <c r="J33" s="3"/>
      <c r="K33" s="3"/>
    </row>
    <row r="34" spans="1:11" ht="34.5" customHeight="1">
      <c r="A34" s="9" t="s">
        <v>59</v>
      </c>
      <c r="B34" s="1"/>
      <c r="C34" s="1"/>
      <c r="D34" s="6"/>
      <c r="E34" s="26">
        <v>2232315</v>
      </c>
      <c r="F34" s="48"/>
      <c r="G34" s="1"/>
      <c r="H34" s="15">
        <v>2835666</v>
      </c>
      <c r="I34" s="1">
        <f t="shared" si="2"/>
        <v>603351</v>
      </c>
      <c r="J34" s="3"/>
      <c r="K34" s="3"/>
    </row>
    <row r="35" spans="1:11" ht="30" customHeight="1">
      <c r="A35" s="34" t="s">
        <v>47</v>
      </c>
      <c r="B35" s="1"/>
      <c r="C35" s="1"/>
      <c r="D35" s="6"/>
      <c r="E35" s="21">
        <v>24322854</v>
      </c>
      <c r="F35" s="48"/>
      <c r="G35" s="1"/>
      <c r="H35" s="15">
        <v>12036837</v>
      </c>
      <c r="I35" s="1">
        <f t="shared" si="2"/>
        <v>-12286017</v>
      </c>
      <c r="J35" s="3"/>
      <c r="K35" s="3"/>
    </row>
    <row r="36" spans="1:11" ht="28.5" customHeight="1">
      <c r="A36" s="13" t="s">
        <v>34</v>
      </c>
      <c r="B36" s="1"/>
      <c r="C36" s="1"/>
      <c r="D36" s="6"/>
      <c r="E36" s="1"/>
      <c r="F36" s="48"/>
      <c r="G36" s="1"/>
      <c r="H36" s="1"/>
      <c r="I36" s="1">
        <f t="shared" si="2"/>
        <v>0</v>
      </c>
      <c r="J36" s="3"/>
      <c r="K36" s="3"/>
    </row>
    <row r="37" spans="1:11" ht="45">
      <c r="A37" s="35" t="s">
        <v>36</v>
      </c>
      <c r="B37" s="2" t="s">
        <v>2</v>
      </c>
      <c r="C37" s="2"/>
      <c r="D37" s="6"/>
      <c r="E37" s="1"/>
      <c r="F37" s="48"/>
      <c r="G37" s="1"/>
      <c r="H37" s="1"/>
      <c r="I37" s="1">
        <f t="shared" si="2"/>
        <v>0</v>
      </c>
      <c r="J37" s="3"/>
      <c r="K37" s="3"/>
    </row>
    <row r="38" spans="1:11">
      <c r="A38" s="1" t="s">
        <v>35</v>
      </c>
      <c r="B38" s="2" t="s">
        <v>2</v>
      </c>
      <c r="C38" s="2"/>
      <c r="D38" s="22">
        <v>3.39</v>
      </c>
      <c r="E38" s="1">
        <v>6707100</v>
      </c>
      <c r="F38" s="48">
        <f t="shared" si="1"/>
        <v>1975000</v>
      </c>
      <c r="G38" s="1">
        <v>3.4878</v>
      </c>
      <c r="H38" s="1">
        <v>6888405</v>
      </c>
      <c r="I38" s="1">
        <f t="shared" si="2"/>
        <v>181305</v>
      </c>
      <c r="J38" s="3"/>
      <c r="K38" s="3"/>
    </row>
    <row r="39" spans="1:11">
      <c r="A39" s="1" t="s">
        <v>37</v>
      </c>
      <c r="B39" s="1" t="s">
        <v>2</v>
      </c>
      <c r="C39" s="8"/>
      <c r="D39" s="6">
        <v>16980</v>
      </c>
      <c r="E39" s="1">
        <v>5094000</v>
      </c>
      <c r="F39" s="48">
        <f t="shared" si="1"/>
        <v>300</v>
      </c>
      <c r="G39" s="1">
        <v>17439</v>
      </c>
      <c r="H39" s="1">
        <v>5231700</v>
      </c>
      <c r="I39" s="1">
        <f t="shared" si="2"/>
        <v>137700</v>
      </c>
      <c r="J39" s="3"/>
      <c r="K39" s="3"/>
    </row>
    <row r="40" spans="1:11" s="5" customFormat="1">
      <c r="A40" s="3" t="s">
        <v>39</v>
      </c>
      <c r="B40" s="10" t="s">
        <v>2</v>
      </c>
      <c r="C40" s="11"/>
      <c r="D40" s="3">
        <v>3.39</v>
      </c>
      <c r="E40" s="4">
        <v>6707100</v>
      </c>
      <c r="F40" s="48">
        <f t="shared" si="1"/>
        <v>1975000</v>
      </c>
      <c r="G40" s="4">
        <v>3.4878</v>
      </c>
      <c r="H40" s="4">
        <v>6888405</v>
      </c>
      <c r="I40" s="1">
        <f t="shared" si="2"/>
        <v>181305</v>
      </c>
      <c r="J40" s="49"/>
      <c r="K40" s="49"/>
    </row>
    <row r="41" spans="1:11">
      <c r="A41" s="1" t="s">
        <v>38</v>
      </c>
      <c r="B41" s="2" t="s">
        <v>2</v>
      </c>
      <c r="C41" s="8"/>
      <c r="D41" s="6">
        <v>16980</v>
      </c>
      <c r="E41" s="1">
        <v>5094000</v>
      </c>
      <c r="F41" s="48">
        <f t="shared" si="1"/>
        <v>1200</v>
      </c>
      <c r="G41" s="1">
        <v>2805</v>
      </c>
      <c r="H41" s="1">
        <v>3366000</v>
      </c>
      <c r="I41" s="1">
        <f t="shared" si="2"/>
        <v>-1728000</v>
      </c>
      <c r="J41" s="3"/>
      <c r="K41" s="3"/>
    </row>
    <row r="42" spans="1:11" ht="12.75" customHeight="1">
      <c r="A42" s="2" t="s">
        <v>40</v>
      </c>
      <c r="B42" s="2"/>
      <c r="C42" s="8"/>
      <c r="D42" s="47">
        <v>235</v>
      </c>
      <c r="E42" s="1">
        <v>14310560</v>
      </c>
      <c r="F42" s="48">
        <f t="shared" si="1"/>
        <v>60896</v>
      </c>
      <c r="G42" s="1">
        <v>236</v>
      </c>
      <c r="H42" s="1">
        <v>14371456</v>
      </c>
      <c r="I42" s="1">
        <f t="shared" si="2"/>
        <v>60896</v>
      </c>
      <c r="J42" s="3"/>
      <c r="K42" s="3"/>
    </row>
    <row r="43" spans="1:11" hidden="1">
      <c r="A43" s="87"/>
      <c r="B43" s="88"/>
      <c r="C43" s="88"/>
      <c r="D43" s="89"/>
      <c r="E43" s="1"/>
      <c r="F43" s="48" t="e">
        <f t="shared" si="1"/>
        <v>#DIV/0!</v>
      </c>
      <c r="G43" s="1"/>
      <c r="H43" s="1"/>
      <c r="I43" s="1">
        <f t="shared" si="2"/>
        <v>0</v>
      </c>
      <c r="J43" s="3"/>
      <c r="K43" s="3"/>
    </row>
    <row r="44" spans="1:11">
      <c r="A44" s="24" t="s">
        <v>46</v>
      </c>
      <c r="B44" s="25"/>
      <c r="C44" s="37">
        <v>145000</v>
      </c>
      <c r="D44" s="36">
        <v>190</v>
      </c>
      <c r="E44" s="1">
        <v>35815000</v>
      </c>
      <c r="F44" s="48">
        <f>H44/G44</f>
        <v>188500</v>
      </c>
      <c r="G44" s="1">
        <v>210</v>
      </c>
      <c r="H44" s="1">
        <v>39585000</v>
      </c>
      <c r="I44" s="1">
        <f t="shared" si="2"/>
        <v>3770000</v>
      </c>
      <c r="J44" s="3"/>
      <c r="K44" s="3"/>
    </row>
    <row r="45" spans="1:11">
      <c r="A45" s="1" t="s">
        <v>48</v>
      </c>
      <c r="B45" s="1" t="s">
        <v>2</v>
      </c>
      <c r="C45" s="8">
        <v>109000</v>
      </c>
      <c r="D45" s="6">
        <v>140</v>
      </c>
      <c r="E45" s="1">
        <v>22890000</v>
      </c>
      <c r="F45" s="48">
        <v>163500</v>
      </c>
      <c r="G45" s="1">
        <v>182</v>
      </c>
      <c r="H45" s="1">
        <v>29757000</v>
      </c>
      <c r="I45" s="1">
        <f t="shared" si="2"/>
        <v>6867000</v>
      </c>
      <c r="J45" s="3"/>
      <c r="K45" s="3"/>
    </row>
    <row r="46" spans="1:11">
      <c r="A46" s="1" t="s">
        <v>49</v>
      </c>
      <c r="B46" s="1" t="s">
        <v>2</v>
      </c>
      <c r="C46" s="8">
        <v>500000</v>
      </c>
      <c r="D46" s="6">
        <v>23</v>
      </c>
      <c r="E46" s="1">
        <v>12650000</v>
      </c>
      <c r="F46" s="48">
        <v>550000</v>
      </c>
      <c r="G46" s="1">
        <v>24</v>
      </c>
      <c r="H46" s="1">
        <v>13200000</v>
      </c>
      <c r="I46" s="1">
        <f t="shared" si="2"/>
        <v>550000</v>
      </c>
      <c r="J46" s="3"/>
      <c r="K46" s="3"/>
    </row>
    <row r="47" spans="1:11">
      <c r="A47" s="9" t="s">
        <v>41</v>
      </c>
      <c r="B47" s="2" t="s">
        <v>2</v>
      </c>
      <c r="C47" s="8">
        <v>494100</v>
      </c>
      <c r="D47" s="47">
        <v>33</v>
      </c>
      <c r="E47" s="1">
        <v>16305300</v>
      </c>
      <c r="F47" s="48">
        <v>494100</v>
      </c>
      <c r="G47" s="1">
        <v>38</v>
      </c>
      <c r="H47" s="1">
        <v>18775800</v>
      </c>
      <c r="I47" s="1">
        <f t="shared" si="2"/>
        <v>2470500</v>
      </c>
      <c r="J47" s="3"/>
      <c r="K47" s="3"/>
    </row>
    <row r="48" spans="1:11">
      <c r="A48" s="2" t="s">
        <v>42</v>
      </c>
      <c r="B48" s="2" t="s">
        <v>2</v>
      </c>
      <c r="C48" s="8"/>
      <c r="D48" s="47">
        <v>2</v>
      </c>
      <c r="E48" s="1">
        <v>1976400</v>
      </c>
      <c r="F48" s="48"/>
      <c r="G48" s="1">
        <v>1</v>
      </c>
      <c r="H48" s="1">
        <v>518805</v>
      </c>
      <c r="I48" s="1">
        <f t="shared" si="2"/>
        <v>-1457595</v>
      </c>
      <c r="J48" s="3"/>
      <c r="K48" s="3"/>
    </row>
    <row r="49" spans="1:11">
      <c r="A49" s="2" t="s">
        <v>65</v>
      </c>
      <c r="B49" s="2"/>
      <c r="C49" s="8"/>
      <c r="D49" s="47"/>
      <c r="E49" s="1"/>
      <c r="F49" s="48"/>
      <c r="G49" s="1">
        <v>1</v>
      </c>
      <c r="H49" s="1">
        <v>741150</v>
      </c>
      <c r="I49" s="1">
        <f t="shared" si="2"/>
        <v>741150</v>
      </c>
      <c r="J49" s="3"/>
      <c r="K49" s="3"/>
    </row>
    <row r="50" spans="1:11">
      <c r="A50" s="9" t="s">
        <v>43</v>
      </c>
      <c r="B50" s="2"/>
      <c r="C50" s="8">
        <v>600</v>
      </c>
      <c r="D50" s="6">
        <v>2915</v>
      </c>
      <c r="E50" s="1">
        <v>1749000</v>
      </c>
      <c r="F50" s="48"/>
      <c r="G50" s="1">
        <v>0</v>
      </c>
      <c r="H50" s="1">
        <v>0</v>
      </c>
      <c r="I50" s="1">
        <f t="shared" si="2"/>
        <v>-1749000</v>
      </c>
      <c r="J50" s="3"/>
      <c r="K50" s="3"/>
    </row>
    <row r="51" spans="1:11">
      <c r="A51" s="28" t="s">
        <v>20</v>
      </c>
      <c r="B51" s="2"/>
      <c r="C51" s="8">
        <v>102000</v>
      </c>
      <c r="D51" s="6">
        <v>13</v>
      </c>
      <c r="E51" s="4">
        <f>C51*D51</f>
        <v>1326000</v>
      </c>
      <c r="F51" s="48"/>
      <c r="G51" s="1"/>
      <c r="H51" s="1"/>
      <c r="I51" s="1">
        <f t="shared" si="2"/>
        <v>-1326000</v>
      </c>
      <c r="J51" s="3"/>
      <c r="K51" s="3"/>
    </row>
    <row r="52" spans="1:11" ht="60">
      <c r="A52" s="23" t="s">
        <v>44</v>
      </c>
      <c r="B52" s="2" t="s">
        <v>2</v>
      </c>
      <c r="C52" s="12">
        <f>E52/D52</f>
        <v>2606040</v>
      </c>
      <c r="D52" s="6">
        <v>17</v>
      </c>
      <c r="E52" s="4">
        <v>44302680</v>
      </c>
      <c r="F52" s="48">
        <f>H52/G52</f>
        <v>2606040</v>
      </c>
      <c r="G52" s="1">
        <v>16</v>
      </c>
      <c r="H52" s="1">
        <v>41696640</v>
      </c>
      <c r="I52" s="1">
        <f t="shared" si="2"/>
        <v>-2606040</v>
      </c>
      <c r="J52" s="3"/>
      <c r="K52" s="3"/>
    </row>
    <row r="53" spans="1:11" ht="45">
      <c r="A53" s="23" t="s">
        <v>45</v>
      </c>
      <c r="B53" s="2"/>
      <c r="C53" s="12"/>
      <c r="D53" s="6"/>
      <c r="E53" s="4">
        <v>5181000</v>
      </c>
      <c r="F53" s="48"/>
      <c r="G53" s="1"/>
      <c r="H53" s="1">
        <v>1992000</v>
      </c>
      <c r="I53" s="1">
        <f t="shared" si="2"/>
        <v>-3189000</v>
      </c>
      <c r="J53" s="3"/>
      <c r="K53" s="3"/>
    </row>
    <row r="54" spans="1:11">
      <c r="A54" s="16"/>
      <c r="B54" s="2"/>
      <c r="C54" s="20"/>
      <c r="D54" s="22"/>
      <c r="E54" s="1"/>
      <c r="F54" s="48"/>
      <c r="G54" s="1"/>
      <c r="H54" s="1"/>
      <c r="I54" s="1">
        <f t="shared" si="2"/>
        <v>0</v>
      </c>
      <c r="J54" s="3"/>
      <c r="K54" s="3"/>
    </row>
    <row r="55" spans="1:11">
      <c r="A55" s="9" t="s">
        <v>66</v>
      </c>
      <c r="B55" s="2"/>
      <c r="C55" s="8"/>
      <c r="D55" s="6"/>
      <c r="E55" s="27">
        <f>SUM(E38:E53)</f>
        <v>180108140</v>
      </c>
      <c r="F55" s="48"/>
      <c r="G55" s="1"/>
      <c r="H55" s="9">
        <f>H53+H52+H49+H48+H47+H46+H45+H44+H42+H41+H40+H39+H38</f>
        <v>183012361</v>
      </c>
      <c r="I55" s="1">
        <f t="shared" si="2"/>
        <v>2904221</v>
      </c>
      <c r="J55" s="3"/>
      <c r="K55" s="3"/>
    </row>
    <row r="56" spans="1:11">
      <c r="A56" s="51"/>
      <c r="B56" s="10"/>
      <c r="C56" s="54"/>
      <c r="D56" s="3"/>
      <c r="E56" s="55"/>
      <c r="F56" s="3"/>
      <c r="G56" s="3"/>
      <c r="H56" s="3"/>
      <c r="I56" s="3"/>
      <c r="J56" s="3"/>
      <c r="K56" s="3"/>
    </row>
    <row r="57" spans="1:11" ht="42.75" customHeight="1">
      <c r="A57" s="9" t="s">
        <v>74</v>
      </c>
      <c r="B57" s="67" t="s">
        <v>70</v>
      </c>
      <c r="C57" s="68" t="s">
        <v>69</v>
      </c>
      <c r="D57" s="69" t="s">
        <v>71</v>
      </c>
      <c r="E57" s="10"/>
      <c r="F57" s="51"/>
      <c r="G57" s="10"/>
      <c r="H57" s="10"/>
      <c r="I57" s="10"/>
      <c r="J57" s="3"/>
    </row>
    <row r="58" spans="1:11" ht="21" customHeight="1">
      <c r="A58" s="53" t="s">
        <v>15</v>
      </c>
      <c r="B58" s="76">
        <v>149958056</v>
      </c>
      <c r="C58" s="73">
        <v>0</v>
      </c>
      <c r="D58" s="72">
        <f>B59+C59</f>
        <v>26409736</v>
      </c>
      <c r="E58" s="52"/>
      <c r="F58" s="52"/>
      <c r="G58" s="52"/>
      <c r="H58" s="52"/>
      <c r="I58" s="52"/>
    </row>
    <row r="59" spans="1:11">
      <c r="A59" s="33" t="s">
        <v>16</v>
      </c>
      <c r="B59" s="77">
        <v>12036837</v>
      </c>
      <c r="C59" s="63">
        <v>14372899</v>
      </c>
      <c r="D59" s="75">
        <f>B59+C59</f>
        <v>26409736</v>
      </c>
      <c r="E59"/>
    </row>
    <row r="60" spans="1:11">
      <c r="A60" s="33" t="s">
        <v>17</v>
      </c>
      <c r="B60" s="77">
        <v>12876300</v>
      </c>
      <c r="C60" s="74">
        <v>0</v>
      </c>
      <c r="D60" s="75">
        <f t="shared" ref="D60:D63" si="3">B60+C60</f>
        <v>12876300</v>
      </c>
      <c r="E60"/>
    </row>
    <row r="61" spans="1:11">
      <c r="A61" s="33" t="s">
        <v>18</v>
      </c>
      <c r="B61" s="78">
        <v>202437160</v>
      </c>
      <c r="C61" s="64">
        <v>0</v>
      </c>
      <c r="D61" s="75">
        <f t="shared" si="3"/>
        <v>202437160</v>
      </c>
      <c r="E61"/>
    </row>
    <row r="62" spans="1:11" ht="33.75" customHeight="1">
      <c r="A62" s="38" t="s">
        <v>51</v>
      </c>
      <c r="B62" s="77">
        <v>2835666</v>
      </c>
      <c r="C62" s="64">
        <v>0</v>
      </c>
      <c r="D62" s="75">
        <f t="shared" si="3"/>
        <v>2835666</v>
      </c>
      <c r="E62"/>
    </row>
    <row r="63" spans="1:11" ht="21" customHeight="1">
      <c r="A63" s="33" t="s">
        <v>34</v>
      </c>
      <c r="B63" s="78">
        <v>187531055</v>
      </c>
      <c r="C63" s="64">
        <v>0</v>
      </c>
      <c r="D63" s="75">
        <f t="shared" si="3"/>
        <v>187531055</v>
      </c>
      <c r="E63"/>
    </row>
    <row r="64" spans="1:11">
      <c r="A64" s="33"/>
      <c r="B64" s="77"/>
      <c r="C64" s="65"/>
      <c r="D64" s="1"/>
      <c r="E64"/>
    </row>
    <row r="65" spans="1:5">
      <c r="A65" s="66" t="s">
        <v>19</v>
      </c>
      <c r="B65" s="79">
        <f>SUM(B58:B64)</f>
        <v>567675074</v>
      </c>
      <c r="C65" s="79">
        <f t="shared" ref="C65" si="4">SUM(C58:C64)</f>
        <v>14372899</v>
      </c>
      <c r="D65" s="79">
        <f>B65+C65</f>
        <v>582047973</v>
      </c>
      <c r="E65"/>
    </row>
    <row r="68" spans="1:5" ht="45">
      <c r="A68" s="15" t="s">
        <v>53</v>
      </c>
      <c r="B68" s="71" t="s">
        <v>73</v>
      </c>
      <c r="C68" s="70" t="s">
        <v>69</v>
      </c>
      <c r="D68" s="32" t="s">
        <v>72</v>
      </c>
      <c r="E68"/>
    </row>
    <row r="69" spans="1:5">
      <c r="A69" s="1" t="s">
        <v>50</v>
      </c>
      <c r="B69" s="1">
        <v>2106450</v>
      </c>
      <c r="C69" s="1">
        <v>0</v>
      </c>
      <c r="D69" s="1">
        <f>B69+C69</f>
        <v>2106450</v>
      </c>
      <c r="E69"/>
    </row>
    <row r="70" spans="1:5">
      <c r="A70" s="1" t="s">
        <v>52</v>
      </c>
      <c r="B70" s="1">
        <v>421572</v>
      </c>
      <c r="C70" s="1">
        <v>0</v>
      </c>
      <c r="D70" s="1">
        <f t="shared" ref="D70:D75" si="5">B70+C70</f>
        <v>421572</v>
      </c>
      <c r="E70"/>
    </row>
    <row r="71" spans="1:5">
      <c r="A71" s="1" t="s">
        <v>76</v>
      </c>
      <c r="B71" s="1">
        <v>0</v>
      </c>
      <c r="C71" s="1">
        <v>9592420</v>
      </c>
      <c r="D71" s="1">
        <f t="shared" si="5"/>
        <v>9592420</v>
      </c>
      <c r="E71"/>
    </row>
    <row r="72" spans="1:5">
      <c r="A72" s="1" t="s">
        <v>75</v>
      </c>
      <c r="B72" s="1">
        <v>0</v>
      </c>
      <c r="C72" s="1">
        <v>952000</v>
      </c>
      <c r="D72" s="1">
        <f t="shared" si="5"/>
        <v>952000</v>
      </c>
      <c r="E72"/>
    </row>
    <row r="73" spans="1:5">
      <c r="A73" s="1" t="s">
        <v>77</v>
      </c>
      <c r="B73" s="1">
        <v>0</v>
      </c>
      <c r="C73" s="1">
        <v>6843007</v>
      </c>
      <c r="D73" s="1">
        <f t="shared" si="5"/>
        <v>6843007</v>
      </c>
      <c r="E73"/>
    </row>
    <row r="74" spans="1:5">
      <c r="A74" s="1" t="s">
        <v>79</v>
      </c>
      <c r="B74" s="1">
        <v>0</v>
      </c>
      <c r="C74" s="1">
        <v>483000</v>
      </c>
      <c r="D74" s="1">
        <f t="shared" si="5"/>
        <v>483000</v>
      </c>
      <c r="E74"/>
    </row>
    <row r="75" spans="1:5">
      <c r="A75" s="1" t="s">
        <v>78</v>
      </c>
      <c r="B75" s="1">
        <v>0</v>
      </c>
      <c r="C75" s="1">
        <v>650000</v>
      </c>
      <c r="D75" s="1">
        <f t="shared" si="5"/>
        <v>650000</v>
      </c>
      <c r="E75"/>
    </row>
    <row r="76" spans="1:5">
      <c r="A76" s="26" t="s">
        <v>14</v>
      </c>
      <c r="B76" s="26">
        <f>B69+B70+B71+B72+B73+B74+B75</f>
        <v>2528022</v>
      </c>
      <c r="C76" s="26">
        <f>C69+C70+C71+C72+C73+C74+C75</f>
        <v>18520427</v>
      </c>
      <c r="D76" s="15">
        <f>B76+C76</f>
        <v>21048449</v>
      </c>
      <c r="E76"/>
    </row>
    <row r="77" spans="1:5">
      <c r="A77" s="80"/>
      <c r="B77" s="80"/>
      <c r="C77" s="80"/>
      <c r="D77" s="81"/>
      <c r="E77"/>
    </row>
    <row r="78" spans="1:5" ht="52.5" customHeight="1">
      <c r="A78" s="34" t="s">
        <v>80</v>
      </c>
      <c r="B78" s="82" t="s">
        <v>82</v>
      </c>
      <c r="C78" s="82" t="s">
        <v>81</v>
      </c>
      <c r="D78" s="35" t="s">
        <v>72</v>
      </c>
      <c r="E78"/>
    </row>
    <row r="79" spans="1:5">
      <c r="A79" s="1"/>
      <c r="B79" s="26">
        <v>0</v>
      </c>
      <c r="C79" s="1">
        <v>325079000</v>
      </c>
      <c r="D79" s="1">
        <v>325079000</v>
      </c>
    </row>
  </sheetData>
  <mergeCells count="7">
    <mergeCell ref="A43:D43"/>
    <mergeCell ref="E1:I1"/>
    <mergeCell ref="E2:I2"/>
    <mergeCell ref="A3:A4"/>
    <mergeCell ref="B3:B4"/>
    <mergeCell ref="C3:D3"/>
    <mergeCell ref="A5:D5"/>
  </mergeCells>
  <pageMargins left="0.45" right="0.27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településüzemeltetés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KissLilla</dc:creator>
  <cp:lastModifiedBy>KissLilla</cp:lastModifiedBy>
  <cp:lastPrinted>2014-06-17T08:55:50Z</cp:lastPrinted>
  <dcterms:created xsi:type="dcterms:W3CDTF">2012-07-10T08:39:17Z</dcterms:created>
  <dcterms:modified xsi:type="dcterms:W3CDTF">2014-06-17T08:55:57Z</dcterms:modified>
</cp:coreProperties>
</file>