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Munka1" sheetId="1" r:id="rId1"/>
    <sheet name="2.c.3" sheetId="2" r:id="rId2"/>
    <sheet name="4.1" sheetId="3" r:id="rId3"/>
  </sheets>
  <definedNames>
    <definedName name="_xlnm.Print_Area" localSheetId="0">'Munka1'!$A$1:$D$265</definedName>
  </definedNames>
  <calcPr fullCalcOnLoad="1"/>
</workbook>
</file>

<file path=xl/sharedStrings.xml><?xml version="1.0" encoding="utf-8"?>
<sst xmlns="http://schemas.openxmlformats.org/spreadsheetml/2006/main" count="308" uniqueCount="230">
  <si>
    <t>CELLDÖMÖLK VÁROS ÖNKORMÁNYZATA</t>
  </si>
  <si>
    <t xml:space="preserve">KÉPVISELŐTESTÜLETÉNEK </t>
  </si>
  <si>
    <t>A képviselőtestület az önkormányzathoz érkezett központi források, a képviselőtestület korábbi döntései, egyes feladatok végrehajtása során szükségessé váló átcsoportosítások miatt a pénzügyi tervet az alábbiak szerint módosítja.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</si>
  <si>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</si>
  <si>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</si>
  <si>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</si>
  <si>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</si>
  <si>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</si>
  <si>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</si>
  <si>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</si>
  <si>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</si>
  <si>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</si>
  <si>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</si>
  <si>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</si>
  <si>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</si>
  <si>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</si>
  <si>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3. §</t>
  </si>
  <si>
    <t>4. §</t>
  </si>
  <si>
    <t xml:space="preserve">        Baranyai Attiláné dr. </t>
  </si>
  <si>
    <t>Módosítás:</t>
  </si>
  <si>
    <t>Módosított előirányzat:</t>
  </si>
  <si>
    <t xml:space="preserve">       Jelenlegi        </t>
  </si>
  <si>
    <t xml:space="preserve">               Módosítás             </t>
  </si>
  <si>
    <t xml:space="preserve">Módosított előirányzat: </t>
  </si>
  <si>
    <t>Növekedés összesen:</t>
  </si>
  <si>
    <t>jegyző</t>
  </si>
  <si>
    <t>polgármester</t>
  </si>
  <si>
    <t>Fehér László</t>
  </si>
  <si>
    <t>* Kemenesaljai Művelődési Központ és Könyvtár</t>
  </si>
  <si>
    <t>* 751153-as Önkormányzati igazgatási tevékenység szakfeladat</t>
  </si>
  <si>
    <t>Polgármesteri Hivatal</t>
  </si>
  <si>
    <t>2009. évi tervezett beruházások és felújítások</t>
  </si>
  <si>
    <t>Tervezett beruházások</t>
  </si>
  <si>
    <t>Összesen</t>
  </si>
  <si>
    <t>Saját erő</t>
  </si>
  <si>
    <t>Pályázat</t>
  </si>
  <si>
    <t>1. Városháza építése</t>
  </si>
  <si>
    <t>2. Városközpont felújítás</t>
  </si>
  <si>
    <t>3. Városi Általános Iskola felújítása</t>
  </si>
  <si>
    <t>4. Vulkán park</t>
  </si>
  <si>
    <t>5. Szaniter konténer vásárlás</t>
  </si>
  <si>
    <t>6. Ligeti járda és kerékpárút felújítása</t>
  </si>
  <si>
    <t>7. Kórház struktúra-átalakítás</t>
  </si>
  <si>
    <t>8. Informatikai infrastruktúra fejlesztése</t>
  </si>
  <si>
    <t>9. Parkolók felújítása, átépítése a Kontyos udvarban</t>
  </si>
  <si>
    <t>10. Szökőkút</t>
  </si>
  <si>
    <t>11. Vulkán Gyógy- és Élményfürdő fejlesztése</t>
  </si>
  <si>
    <r>
      <t>ÖSSZESEN</t>
    </r>
    <r>
      <rPr>
        <sz val="12"/>
        <color indexed="8"/>
        <rFont val="Times New Roman"/>
        <family val="1"/>
      </rPr>
      <t>:</t>
    </r>
  </si>
  <si>
    <t>Tervezett felújítások</t>
  </si>
  <si>
    <t>1. Csatornahálózat</t>
  </si>
  <si>
    <t>2. Önkormányzati lakások felújítása</t>
  </si>
  <si>
    <t>3. Intézmények felújítása</t>
  </si>
  <si>
    <t>4. József Attila - Ady Endre utcák burkolat-felújítása</t>
  </si>
  <si>
    <t>5. Hámán Kató-Temesvár utcák felújítása</t>
  </si>
  <si>
    <t>Eladások utáni ÁFA befizetés</t>
  </si>
  <si>
    <t>Kemenesvíz Kft. felé kiszámlázott bérleti díj</t>
  </si>
  <si>
    <t>Városgondnokság felé kiszámlázott bérleti díj</t>
  </si>
  <si>
    <t>Összesen:</t>
  </si>
  <si>
    <t>a. Működési kiadások</t>
  </si>
  <si>
    <t>- Dologi</t>
  </si>
  <si>
    <t>Csökkenés összesen:</t>
  </si>
  <si>
    <t>12. Ady Endre és József Attila utcák csapadékvíz elvezetésének megoldása</t>
  </si>
  <si>
    <t>8. Út, járdafelújítás</t>
  </si>
  <si>
    <t>9. I. világháborús szobor felújítása+szovjet temető áthelyezése</t>
  </si>
  <si>
    <t>10. Gimnázium tetőfelújítása</t>
  </si>
  <si>
    <t>6. Kolozsvár utca burkolat felújítása</t>
  </si>
  <si>
    <t>7. Batthyány utca burkolat felújítása</t>
  </si>
  <si>
    <t>13. Ady Endre és József Attila utcai dísztér építése</t>
  </si>
  <si>
    <t>14. Ady Endre és József Attila utcákban járda építése</t>
  </si>
  <si>
    <t>15. Fénymásoló beszerzése</t>
  </si>
  <si>
    <t>16. Kodály utcai játszótér felújítása és bővítése</t>
  </si>
  <si>
    <t>Ez a rendelet 2009. június 26-án lép hatályba.</t>
  </si>
  <si>
    <t>Celldömölk, 2009. június 25.</t>
  </si>
  <si>
    <t>a. Pénzmaradvány igénybevétele</t>
  </si>
  <si>
    <t>b. Normatív, kötött felhasználású  támogatás</t>
  </si>
  <si>
    <r>
      <t>*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Rendszeres szociális segély</t>
    </r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</si>
  <si>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járadéka</t>
    </r>
  </si>
  <si>
    <t>* Ápolási díj és járulékai</t>
  </si>
  <si>
    <t>* Lakásfenntartási támogatás</t>
  </si>
  <si>
    <t>* Adósságcsökkentési támogatás</t>
  </si>
  <si>
    <t>* Rendelkezésre állási támogatás</t>
  </si>
  <si>
    <t>* 751175-ös szakfeladat</t>
  </si>
  <si>
    <t>* Mozgáskorlátozottak támogatása</t>
  </si>
  <si>
    <t>* Szakértői bizottság működtetése</t>
  </si>
  <si>
    <t>* Kiegészítő gyermekvédelmi támogatás</t>
  </si>
  <si>
    <t>* EU-s választás lebonyolításához</t>
  </si>
  <si>
    <t>* Lakossági közműfejlesztés támogatása</t>
  </si>
  <si>
    <t>* Kisebbségi önkormányzat működésének támogatása</t>
  </si>
  <si>
    <t xml:space="preserve">* 2009. évi kereset-kiegészítés támogatása </t>
  </si>
  <si>
    <t>* Prémium Évek Programhoz</t>
  </si>
  <si>
    <t>* Nyári gyermekétkeztetés támogatása</t>
  </si>
  <si>
    <t>- Bér</t>
  </si>
  <si>
    <t>- Járulék</t>
  </si>
  <si>
    <t>b. Működési célú támogatások</t>
  </si>
  <si>
    <t>aa. Népjóléti Szolgálat költségvetésében</t>
  </si>
  <si>
    <t>* rendszeres szociális segélyre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</si>
  <si>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járadékára</t>
    </r>
  </si>
  <si>
    <t>* ápolási díj és járulékaira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</si>
  <si>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lakásfenntartási támogatásra</t>
    </r>
  </si>
  <si>
    <t>* adósságcsökkentési támogatásra</t>
  </si>
  <si>
    <t>* mozgáskorlátozottak támogatása</t>
  </si>
  <si>
    <t>ab. Polgármesteri Hivatal költségvetésében</t>
  </si>
  <si>
    <t>* Lakossági közműfejlesztés</t>
  </si>
  <si>
    <t>támogatása</t>
  </si>
  <si>
    <t>* nyári gyermekétkeztetés támogatása</t>
  </si>
  <si>
    <t>* rendelkezésre állási támogatás</t>
  </si>
  <si>
    <t>* 751164-es Helyi kisebbség igazgatási tevékenysége</t>
  </si>
  <si>
    <t>c. Intézményfinanszírozás</t>
  </si>
  <si>
    <t>* Városi Általános Iskola</t>
  </si>
  <si>
    <t>* Kemenesaljai Egyesített Kórház</t>
  </si>
  <si>
    <t>A képviselőtestület az egyes feladatcsoportok között az alábbi átcsoportosításokat rendeli el:</t>
  </si>
  <si>
    <t xml:space="preserve">          Jelenlegi            </t>
  </si>
  <si>
    <t xml:space="preserve">     előirányzat                                       </t>
  </si>
  <si>
    <t xml:space="preserve">Bevétel növekedés                                    </t>
  </si>
  <si>
    <t>* Izsákfai sportöltöző bővítése</t>
  </si>
  <si>
    <t xml:space="preserve">Bevétel csökkenés                                   </t>
  </si>
  <si>
    <t>a. Finanszírozási célú bevétel</t>
  </si>
  <si>
    <t xml:space="preserve">Kiadás növekedés                                    </t>
  </si>
  <si>
    <t>a. Intézményfinanszírozás</t>
  </si>
  <si>
    <t>* Városgondnokság</t>
  </si>
  <si>
    <t xml:space="preserve">Kiadás csökkenés                                   </t>
  </si>
  <si>
    <t>a. Vulkán Gyógy-és Élményfürdő fejlesztése</t>
  </si>
  <si>
    <t>* Berzsenyi Dániel Gimnázium</t>
  </si>
  <si>
    <t>* Műszaki Szakközépiskola</t>
  </si>
  <si>
    <t xml:space="preserve">b. Működési célú pénzeszközátadás </t>
  </si>
  <si>
    <t>* Szent Benedek Katolikus Általános Iskolának</t>
  </si>
  <si>
    <t>b. Eseti pénzbeli ellátások</t>
  </si>
  <si>
    <t>* Városi Óvoda</t>
  </si>
  <si>
    <t>* Műszaki Szakközépiskola és Szakiskola</t>
  </si>
  <si>
    <t>* Ádám Jenő Zeneiskola</t>
  </si>
  <si>
    <t>* Tourinform Iroda</t>
  </si>
  <si>
    <t>* Népjóléti Szolgálat</t>
  </si>
  <si>
    <t>* Városi Tűzoltóság</t>
  </si>
  <si>
    <t>c. Felhalmozási célú kölcsön nyújtása lakosságnak lakásvásárláshoz</t>
  </si>
  <si>
    <t>c. Lakáscélú támogatások</t>
  </si>
  <si>
    <t>* Polgármesteri Hivatal</t>
  </si>
  <si>
    <t>c. Támogatás értékű működési bevétel</t>
  </si>
  <si>
    <t>* Városi Óvodának</t>
  </si>
  <si>
    <t>* Városi Általános Iskolának</t>
  </si>
  <si>
    <t>* Műszaki Szakközépiskolának</t>
  </si>
  <si>
    <t>* Kemenesaljai Művelődési Központ és Könyvtárnak</t>
  </si>
  <si>
    <t>* Népjóléti Szolgálatnak</t>
  </si>
  <si>
    <t>* Városgondnokságnak</t>
  </si>
  <si>
    <t>d. Intézményfinanszírozás</t>
  </si>
  <si>
    <t>e. Működési célú támogatások</t>
  </si>
  <si>
    <t>* Szervezetek, egyesületek</t>
  </si>
  <si>
    <t>* Celldömölki Teniszklub Egyesületnek</t>
  </si>
  <si>
    <t>* Alsósági Tigrisek Sport Szabadidő Egyesületnek</t>
  </si>
  <si>
    <t>* Új Barátok Alkoholizmus Elleni Egyesületnek</t>
  </si>
  <si>
    <t>* Eötvös Lóránd Általános Iskola Diák Sportegyesületnek</t>
  </si>
  <si>
    <t>* Soltis Lajos Színház Művelődési Egyesületnek</t>
  </si>
  <si>
    <t>* Celldömölki Családokért Alapítványnak</t>
  </si>
  <si>
    <t>* Mozgássérültek Vas Megyei Egyesülete Celldömölki Csoportjának</t>
  </si>
  <si>
    <t xml:space="preserve">* Művészetoktatásért Alapítványnak </t>
  </si>
  <si>
    <t>* Kemenesaljai Baráti Kör Egyesületnek</t>
  </si>
  <si>
    <t>* Magyar Éremgyűjtők Egyesülete Celldömölki Csoportjának</t>
  </si>
  <si>
    <t>* Dukai Takách Judit Játékszín Alapítványnak</t>
  </si>
  <si>
    <t>* Rocky-Dilly Akrobatikus Rock and Roll Clubnak</t>
  </si>
  <si>
    <t>* Energy-Dabaston Művészeti Kulturális és Sportegyesületnek</t>
  </si>
  <si>
    <t>* Kemenesaljai Trianon Társaságnak</t>
  </si>
  <si>
    <t>* Celldömölki Polgárőrségnek</t>
  </si>
  <si>
    <t>* Alsósági Életfa Egyesületnek</t>
  </si>
  <si>
    <t>* Celldömölki Liszt Ferenc Vegyeskar Működésének Elősegítéséért Alapítványnak</t>
  </si>
  <si>
    <t>* Az Életért, a Holnapért Kemenesaljai Rákellenes Egyesület  - Magyar Rákellenes Liga Helyi Szervezetének</t>
  </si>
  <si>
    <t>* A Kemenesaljai Kistérség Egészséges Életmódért Alapítványnak</t>
  </si>
  <si>
    <t>* 2000 Celldömölk Utánpótlás Futball Club Közhasznú Egyesületnek</t>
  </si>
  <si>
    <t>* Magyar Vöröskereszt Celldömölki Szervezetének</t>
  </si>
  <si>
    <t xml:space="preserve">* Gáyer Gyula Általános Iskola Diáksportkör Tevékenységének Elősegítéséért Alapítvány </t>
  </si>
  <si>
    <t>* Celldömölki Evangélikus Gyülekezetnek</t>
  </si>
  <si>
    <t>* Alsósági Evangélikus Fiatalokért Alapítványnak</t>
  </si>
  <si>
    <t>* Kemenesaljai Szív- Érrendszeri és Cukorbetegekért Alapítványnak</t>
  </si>
  <si>
    <t>* Benedek Sí Klubnak</t>
  </si>
  <si>
    <t xml:space="preserve">* "VulkánSport" Sport, Szabadidő és Kulturális Egyesületnek </t>
  </si>
  <si>
    <t>* Kemenesaljai Egyesített Kórháznak</t>
  </si>
  <si>
    <t>* Ady Endre utcai orvosi rendelők felújításához</t>
  </si>
  <si>
    <t>d. Felújítások</t>
  </si>
  <si>
    <t>* Ady Endre utcai orvosi rendelők felújítása</t>
  </si>
  <si>
    <t>11. Ady Endre utcai orvosi rendelők felújítása</t>
  </si>
  <si>
    <t>2/c/3. számú melléklet</t>
  </si>
  <si>
    <t>5. §</t>
  </si>
  <si>
    <t>A 2/c/2. számú melléklet helyébe a 2/c/3., a 4. számú melléklet helyébe a 4/1. számú melléklet lép.</t>
  </si>
  <si>
    <t>1/ Teljes munkaidőben foglalkoztatott</t>
  </si>
  <si>
    <t>2/ Részmunkaidőben foglalkoztatott</t>
  </si>
  <si>
    <t>1/ - 2/ -ból nyugdíjas</t>
  </si>
  <si>
    <t>Összes állományba tartozó</t>
  </si>
  <si>
    <t>Intézmény neve</t>
  </si>
  <si>
    <t>Szak-alk.</t>
  </si>
  <si>
    <t>Tech. alk.</t>
  </si>
  <si>
    <t>Össz.</t>
  </si>
  <si>
    <t>1. Városi Óvoda</t>
  </si>
  <si>
    <t>2. Városi Általános Iskola</t>
  </si>
  <si>
    <t>3. Berzsenyi Dániel Gimnázium</t>
  </si>
  <si>
    <t xml:space="preserve">4. Műszaki Szakközépiskola </t>
  </si>
  <si>
    <t>5. Ádám Jenő Zeneiskola</t>
  </si>
  <si>
    <t>6. Népjóléti Szolgálat</t>
  </si>
  <si>
    <t>* ebből: Egészségügyi alapellátás</t>
  </si>
  <si>
    <t>7. Kemenesaljai Egyesített Kórház</t>
  </si>
  <si>
    <t>8. Kemenesaljai Művelődési Központ és Könyvtár</t>
  </si>
  <si>
    <t>9. Tourinform Iroda</t>
  </si>
  <si>
    <t>10. Városgondnokság</t>
  </si>
  <si>
    <t>* ebből: Vulkán fürdő:</t>
  </si>
  <si>
    <t>11. Polgármesteri Hivatal</t>
  </si>
  <si>
    <t>12. Tűzoltóság</t>
  </si>
  <si>
    <t xml:space="preserve">Összesen </t>
  </si>
  <si>
    <t>26/2009. /VI.26/ sz. rendelete</t>
  </si>
  <si>
    <t>d. Központosított előirányzatok</t>
  </si>
  <si>
    <t>e. Működési célú pénzeszközátvétel ÁH-on kívülről</t>
  </si>
  <si>
    <t>f. Támogatás értékű felhalmozási bevétel</t>
  </si>
  <si>
    <t>g. Finanszírozási célú bevétel</t>
  </si>
  <si>
    <t>h. Helyi önkormányzatok színházi támogatása</t>
  </si>
  <si>
    <t>b. Központosított előirányzatok</t>
  </si>
  <si>
    <t>* Szakmai vizsgák lebonyolítására nyújtott támogatás</t>
  </si>
  <si>
    <t>* Új Tudás - Műveltség Program</t>
  </si>
  <si>
    <t>* Közcélú foglalkoztatás támogatása</t>
  </si>
  <si>
    <t>* Soltis Lajos Színháznak</t>
  </si>
  <si>
    <t>i. Lakásértékesítés</t>
  </si>
  <si>
    <t>d. Működési célú kölcsön nyújtása</t>
  </si>
  <si>
    <t>f. Beruházások</t>
  </si>
  <si>
    <t>* Városháza építése</t>
  </si>
  <si>
    <t>17. Közoktatási intézmény infrastrukturális fejlesztése</t>
  </si>
  <si>
    <t>* Közoktatási intézmény infrastrukturális fejlesztéséhez</t>
  </si>
  <si>
    <t>f. Működési célú pénzeszközátadás</t>
  </si>
  <si>
    <t>g. Működési célú kölcsön nyújtása</t>
  </si>
  <si>
    <t>e. Beruházások</t>
  </si>
  <si>
    <t>* Közoktatási intézmény infrastrukturális fejlesztése</t>
  </si>
  <si>
    <t>1./ A képviselőtestület a pénzügyi terv kiadásainak főösszegét 191.422.917 Ft-tal növeli.</t>
  </si>
  <si>
    <t>1./ A képviselőtestület a pénzügyi terv bevételeinek főösszegét 191.422.917 Ft-tal növeli.</t>
  </si>
  <si>
    <t>a. CÉDE támogatás</t>
  </si>
  <si>
    <t>a 2009. évi költségvetésről szóló 8/2009./II.27./ sz.</t>
  </si>
  <si>
    <t>rendelet módosításáról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</si>
</sst>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3"/>
    </xf>
    <xf numFmtId="6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6" fontId="2" fillId="0" borderId="0" xfId="0" applyNumberFormat="1" applyFont="1" applyAlignment="1">
      <alignment horizontal="lef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 horizontal="left" wrapText="1" indent="2"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 vertical="top" wrapText="1"/>
      <protection/>
    </xf>
    <xf numFmtId="0" fontId="5" fillId="0" borderId="11" xfId="56" applyFont="1" applyBorder="1" applyAlignment="1">
      <alignment horizontal="justify" vertical="center" wrapText="1"/>
      <protection/>
    </xf>
    <xf numFmtId="3" fontId="5" fillId="0" borderId="11" xfId="56" applyNumberFormat="1" applyFont="1" applyBorder="1" applyAlignment="1">
      <alignment horizontal="right" vertical="center" wrapText="1"/>
      <protection/>
    </xf>
    <xf numFmtId="3" fontId="5" fillId="0" borderId="10" xfId="56" applyNumberFormat="1" applyFont="1" applyBorder="1" applyAlignment="1">
      <alignment horizontal="right" vertical="center" wrapText="1"/>
      <protection/>
    </xf>
    <xf numFmtId="0" fontId="5" fillId="0" borderId="12" xfId="56" applyFont="1" applyBorder="1" applyAlignment="1">
      <alignment horizontal="justify" vertical="center" wrapText="1"/>
      <protection/>
    </xf>
    <xf numFmtId="3" fontId="5" fillId="0" borderId="13" xfId="56" applyNumberFormat="1" applyFont="1" applyBorder="1" applyAlignment="1">
      <alignment horizontal="right" vertical="center" wrapText="1"/>
      <protection/>
    </xf>
    <xf numFmtId="0" fontId="5" fillId="0" borderId="10" xfId="56" applyFont="1" applyBorder="1" applyAlignment="1">
      <alignment horizontal="justify" vertical="center" wrapText="1"/>
      <protection/>
    </xf>
    <xf numFmtId="0" fontId="8" fillId="0" borderId="10" xfId="56" applyFont="1" applyBorder="1" applyAlignment="1">
      <alignment horizontal="justify" vertical="center" wrapText="1"/>
      <protection/>
    </xf>
    <xf numFmtId="3" fontId="8" fillId="0" borderId="11" xfId="56" applyNumberFormat="1" applyFont="1" applyBorder="1" applyAlignment="1">
      <alignment horizontal="right" vertical="center" wrapText="1"/>
      <protection/>
    </xf>
    <xf numFmtId="3" fontId="8" fillId="0" borderId="10" xfId="56" applyNumberFormat="1" applyFont="1" applyBorder="1" applyAlignment="1">
      <alignment horizontal="right" vertical="center" wrapText="1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top" wrapText="1"/>
      <protection/>
    </xf>
    <xf numFmtId="49" fontId="5" fillId="0" borderId="10" xfId="56" applyNumberFormat="1" applyFont="1" applyBorder="1" applyAlignment="1">
      <alignment horizontal="justify" vertical="center" wrapText="1"/>
      <protection/>
    </xf>
    <xf numFmtId="0" fontId="8" fillId="0" borderId="10" xfId="56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1" fillId="0" borderId="0" xfId="56" applyFont="1">
      <alignment/>
      <protection/>
    </xf>
    <xf numFmtId="3" fontId="2" fillId="0" borderId="0" xfId="56" applyNumberFormat="1" applyFont="1">
      <alignment/>
      <protection/>
    </xf>
    <xf numFmtId="3" fontId="1" fillId="0" borderId="0" xfId="56" applyNumberFormat="1" applyFo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 indent="3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4" fontId="11" fillId="0" borderId="15" xfId="0" applyNumberFormat="1" applyFont="1" applyBorder="1" applyAlignment="1">
      <alignment horizontal="center"/>
    </xf>
    <xf numFmtId="14" fontId="11" fillId="0" borderId="17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5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41.125" style="0" customWidth="1"/>
    <col min="2" max="4" width="16.25390625" style="0" customWidth="1"/>
  </cols>
  <sheetData>
    <row r="1" spans="1:4" ht="15.75">
      <c r="A1" s="73" t="s">
        <v>0</v>
      </c>
      <c r="B1" s="72"/>
      <c r="C1" s="72"/>
      <c r="D1" s="72"/>
    </row>
    <row r="2" spans="1:4" ht="15.75">
      <c r="A2" s="73" t="s">
        <v>1</v>
      </c>
      <c r="B2" s="72"/>
      <c r="C2" s="72"/>
      <c r="D2" s="72"/>
    </row>
    <row r="3" ht="15.75">
      <c r="A3" s="2"/>
    </row>
    <row r="4" spans="1:4" ht="15.75">
      <c r="A4" s="73" t="s">
        <v>204</v>
      </c>
      <c r="B4" s="72"/>
      <c r="C4" s="72"/>
      <c r="D4" s="72"/>
    </row>
    <row r="5" ht="15.75">
      <c r="A5" s="2"/>
    </row>
    <row r="6" spans="1:4" ht="15.75">
      <c r="A6" s="73" t="s">
        <v>228</v>
      </c>
      <c r="B6" s="72"/>
      <c r="C6" s="72"/>
      <c r="D6" s="72"/>
    </row>
    <row r="7" spans="1:4" ht="15.75">
      <c r="A7" s="73" t="s">
        <v>229</v>
      </c>
      <c r="B7" s="72"/>
      <c r="C7" s="72"/>
      <c r="D7" s="72"/>
    </row>
    <row r="8" ht="18.75">
      <c r="A8" s="5"/>
    </row>
    <row r="9" ht="18" customHeight="1">
      <c r="A9" s="6"/>
    </row>
    <row r="10" spans="1:4" ht="46.5" customHeight="1">
      <c r="A10" s="74" t="s">
        <v>2</v>
      </c>
      <c r="B10" s="72"/>
      <c r="C10" s="72"/>
      <c r="D10" s="72"/>
    </row>
    <row r="11" ht="15.75">
      <c r="A11" s="6"/>
    </row>
    <row r="12" spans="1:4" ht="15.75">
      <c r="A12" s="75" t="s">
        <v>3</v>
      </c>
      <c r="B12" s="72"/>
      <c r="C12" s="72"/>
      <c r="D12" s="72"/>
    </row>
    <row r="13" ht="15.75">
      <c r="A13" s="4"/>
    </row>
    <row r="14" spans="1:4" ht="15.75" customHeight="1">
      <c r="A14" s="74" t="s">
        <v>226</v>
      </c>
      <c r="B14" s="72"/>
      <c r="C14" s="72"/>
      <c r="D14" s="72"/>
    </row>
    <row r="15" ht="15.75">
      <c r="A15" s="6"/>
    </row>
    <row r="16" spans="1:4" ht="15.75">
      <c r="A16" s="3" t="s">
        <v>12</v>
      </c>
      <c r="B16" s="9">
        <v>4889759140</v>
      </c>
      <c r="D16" s="6"/>
    </row>
    <row r="17" spans="1:4" ht="15.75">
      <c r="A17" s="3" t="s">
        <v>19</v>
      </c>
      <c r="B17" s="15">
        <f>C85</f>
        <v>191422917</v>
      </c>
      <c r="D17" s="6"/>
    </row>
    <row r="18" spans="1:2" ht="15.75">
      <c r="A18" s="3" t="s">
        <v>20</v>
      </c>
      <c r="B18" s="15">
        <f>B16+B17</f>
        <v>5081182057</v>
      </c>
    </row>
    <row r="19" ht="15.75">
      <c r="A19" s="6"/>
    </row>
    <row r="20" spans="1:4" ht="13.5">
      <c r="A20" s="74" t="s">
        <v>4</v>
      </c>
      <c r="B20" s="72"/>
      <c r="C20" s="72"/>
      <c r="D20" s="72"/>
    </row>
    <row r="21" spans="1:4" ht="15.75">
      <c r="A21" s="6"/>
      <c r="B21" s="12"/>
      <c r="C21" s="12"/>
      <c r="D21" s="12"/>
    </row>
    <row r="22" spans="1:4" ht="15.75">
      <c r="A22" s="7" t="s">
        <v>5</v>
      </c>
      <c r="B22" s="17" t="s">
        <v>21</v>
      </c>
      <c r="C22" s="17" t="s">
        <v>22</v>
      </c>
      <c r="D22" s="17" t="s">
        <v>6</v>
      </c>
    </row>
    <row r="23" spans="1:4" ht="15.75">
      <c r="A23" s="3" t="s">
        <v>7</v>
      </c>
      <c r="B23" s="18" t="s">
        <v>8</v>
      </c>
      <c r="C23" s="12"/>
      <c r="D23" s="4" t="s">
        <v>8</v>
      </c>
    </row>
    <row r="24" spans="1:4" ht="15.75">
      <c r="A24" s="3"/>
      <c r="B24" s="18"/>
      <c r="C24" s="12"/>
      <c r="D24" s="4"/>
    </row>
    <row r="25" spans="1:3" ht="15.75">
      <c r="A25" s="3"/>
      <c r="B25" s="3"/>
      <c r="C25" s="3"/>
    </row>
    <row r="26" spans="1:4" ht="15.75">
      <c r="A26" s="16" t="s">
        <v>73</v>
      </c>
      <c r="B26" s="14">
        <v>547434105</v>
      </c>
      <c r="C26" s="15"/>
      <c r="D26" s="15">
        <f>B26+SUM(C27:C36)</f>
        <v>585306955</v>
      </c>
    </row>
    <row r="27" spans="1:4" ht="15.75">
      <c r="A27" s="13" t="s">
        <v>135</v>
      </c>
      <c r="B27" s="14"/>
      <c r="C27" s="15">
        <v>705536</v>
      </c>
      <c r="D27" s="15"/>
    </row>
    <row r="28" spans="1:4" ht="15.75">
      <c r="A28" s="13" t="s">
        <v>127</v>
      </c>
      <c r="B28" s="14"/>
      <c r="C28" s="15">
        <v>479</v>
      </c>
      <c r="D28" s="15"/>
    </row>
    <row r="29" spans="1:4" ht="15.75">
      <c r="A29" s="13" t="s">
        <v>108</v>
      </c>
      <c r="B29" s="14"/>
      <c r="C29" s="15">
        <v>1969418</v>
      </c>
      <c r="D29" s="15"/>
    </row>
    <row r="30" spans="1:4" ht="15.75">
      <c r="A30" s="13" t="s">
        <v>122</v>
      </c>
      <c r="B30" s="14"/>
      <c r="C30" s="15">
        <v>4456675</v>
      </c>
      <c r="D30" s="15"/>
    </row>
    <row r="31" spans="1:4" ht="15.75">
      <c r="A31" s="13" t="s">
        <v>128</v>
      </c>
      <c r="B31" s="14"/>
      <c r="C31" s="15">
        <v>11231935</v>
      </c>
      <c r="D31" s="15"/>
    </row>
    <row r="32" spans="1:4" ht="15.75">
      <c r="A32" s="13" t="s">
        <v>129</v>
      </c>
      <c r="B32" s="14"/>
      <c r="C32" s="15">
        <v>2791917</v>
      </c>
      <c r="D32" s="15"/>
    </row>
    <row r="33" spans="1:4" ht="15.75">
      <c r="A33" s="13" t="s">
        <v>131</v>
      </c>
      <c r="B33" s="14"/>
      <c r="C33" s="15">
        <v>3673135</v>
      </c>
      <c r="D33" s="15"/>
    </row>
    <row r="34" spans="1:4" ht="15.75">
      <c r="A34" s="24" t="s">
        <v>119</v>
      </c>
      <c r="B34" s="14"/>
      <c r="C34" s="15">
        <v>12679263</v>
      </c>
      <c r="D34" s="15"/>
    </row>
    <row r="35" spans="1:4" ht="15.75">
      <c r="A35" s="24" t="s">
        <v>132</v>
      </c>
      <c r="B35" s="14"/>
      <c r="C35" s="15">
        <v>364492</v>
      </c>
      <c r="D35" s="15"/>
    </row>
    <row r="36" spans="1:4" ht="15.75">
      <c r="A36" s="24"/>
      <c r="B36" s="14"/>
      <c r="C36" s="15"/>
      <c r="D36" s="15"/>
    </row>
    <row r="37" spans="1:4" ht="18" customHeight="1">
      <c r="A37" s="16" t="s">
        <v>74</v>
      </c>
      <c r="B37" s="9"/>
      <c r="D37" s="15"/>
    </row>
    <row r="38" spans="1:4" ht="15.75">
      <c r="A38" s="13" t="s">
        <v>75</v>
      </c>
      <c r="B38" s="9">
        <v>3651821</v>
      </c>
      <c r="C38" s="15">
        <v>636760</v>
      </c>
      <c r="D38" s="15">
        <f aca="true" t="shared" si="0" ref="D38:D75">B38+C38</f>
        <v>4288581</v>
      </c>
    </row>
    <row r="39" spans="1:4" ht="15.75">
      <c r="A39" s="13" t="s">
        <v>76</v>
      </c>
      <c r="B39" s="9">
        <v>257868</v>
      </c>
      <c r="C39" s="15">
        <v>200070</v>
      </c>
      <c r="D39" s="15">
        <f t="shared" si="0"/>
        <v>457938</v>
      </c>
    </row>
    <row r="40" spans="1:4" ht="15.75">
      <c r="A40" s="13" t="s">
        <v>77</v>
      </c>
      <c r="B40" s="9">
        <v>3296408</v>
      </c>
      <c r="C40" s="15">
        <v>2515002</v>
      </c>
      <c r="D40" s="15">
        <f t="shared" si="0"/>
        <v>5811410</v>
      </c>
    </row>
    <row r="41" spans="1:4" ht="15.75">
      <c r="A41" s="13" t="s">
        <v>78</v>
      </c>
      <c r="B41" s="9">
        <v>2569770</v>
      </c>
      <c r="C41" s="15">
        <v>2136060</v>
      </c>
      <c r="D41" s="15">
        <f t="shared" si="0"/>
        <v>4705830</v>
      </c>
    </row>
    <row r="42" spans="1:4" ht="15.75">
      <c r="A42" s="13" t="s">
        <v>79</v>
      </c>
      <c r="B42" s="9">
        <v>839669</v>
      </c>
      <c r="C42" s="15">
        <v>459675</v>
      </c>
      <c r="D42" s="15">
        <f t="shared" si="0"/>
        <v>1299344</v>
      </c>
    </row>
    <row r="43" spans="1:4" ht="15.75">
      <c r="A43" s="24" t="s">
        <v>80</v>
      </c>
      <c r="B43" s="9">
        <v>0</v>
      </c>
      <c r="C43" s="15">
        <v>4180952</v>
      </c>
      <c r="D43" s="15">
        <f t="shared" si="0"/>
        <v>4180952</v>
      </c>
    </row>
    <row r="44" spans="1:4" ht="15.75">
      <c r="A44" s="24" t="s">
        <v>213</v>
      </c>
      <c r="B44" s="9">
        <v>0</v>
      </c>
      <c r="C44" s="15">
        <v>318878</v>
      </c>
      <c r="D44" s="15">
        <f t="shared" si="0"/>
        <v>318878</v>
      </c>
    </row>
    <row r="45" spans="1:4" ht="15.75">
      <c r="A45" s="24"/>
      <c r="B45" s="9"/>
      <c r="C45" s="15"/>
      <c r="D45" s="15"/>
    </row>
    <row r="46" spans="1:4" ht="15.75">
      <c r="A46" s="16" t="s">
        <v>136</v>
      </c>
      <c r="B46" s="9"/>
      <c r="C46" s="15"/>
      <c r="D46" s="15"/>
    </row>
    <row r="47" spans="1:4" ht="15.75">
      <c r="A47" s="53" t="s">
        <v>82</v>
      </c>
      <c r="B47" s="9">
        <v>500500</v>
      </c>
      <c r="C47" s="15">
        <v>609000</v>
      </c>
      <c r="D47" s="15">
        <f t="shared" si="0"/>
        <v>1109500</v>
      </c>
    </row>
    <row r="48" spans="1:4" ht="15.75">
      <c r="A48" s="53" t="s">
        <v>83</v>
      </c>
      <c r="B48" s="9">
        <v>90000</v>
      </c>
      <c r="C48" s="15">
        <v>360000</v>
      </c>
      <c r="D48" s="15">
        <f t="shared" si="0"/>
        <v>450000</v>
      </c>
    </row>
    <row r="49" spans="1:4" ht="16.5" customHeight="1">
      <c r="A49" s="53" t="s">
        <v>84</v>
      </c>
      <c r="B49" s="9">
        <v>31350</v>
      </c>
      <c r="C49" s="15">
        <v>12540</v>
      </c>
      <c r="D49" s="15">
        <f t="shared" si="0"/>
        <v>43890</v>
      </c>
    </row>
    <row r="50" spans="1:4" ht="15.75">
      <c r="A50" s="53" t="s">
        <v>85</v>
      </c>
      <c r="B50" s="9">
        <v>0</v>
      </c>
      <c r="C50" s="15">
        <v>2184796</v>
      </c>
      <c r="D50" s="15">
        <f t="shared" si="0"/>
        <v>2184796</v>
      </c>
    </row>
    <row r="51" spans="1:4" ht="15.75">
      <c r="A51" s="53" t="s">
        <v>137</v>
      </c>
      <c r="B51" s="9">
        <v>0</v>
      </c>
      <c r="C51" s="15">
        <v>756538</v>
      </c>
      <c r="D51" s="15">
        <f t="shared" si="0"/>
        <v>756538</v>
      </c>
    </row>
    <row r="52" spans="1:4" ht="15.75">
      <c r="A52" s="53" t="s">
        <v>138</v>
      </c>
      <c r="B52" s="9">
        <v>0</v>
      </c>
      <c r="C52" s="15">
        <v>303200</v>
      </c>
      <c r="D52" s="15">
        <f t="shared" si="0"/>
        <v>303200</v>
      </c>
    </row>
    <row r="53" spans="1:4" ht="15.75">
      <c r="A53" s="53" t="s">
        <v>139</v>
      </c>
      <c r="B53" s="9">
        <v>0</v>
      </c>
      <c r="C53" s="15">
        <v>159000</v>
      </c>
      <c r="D53" s="15">
        <f t="shared" si="0"/>
        <v>159000</v>
      </c>
    </row>
    <row r="54" spans="1:4" ht="31.5">
      <c r="A54" s="53" t="s">
        <v>140</v>
      </c>
      <c r="B54" s="9">
        <v>0</v>
      </c>
      <c r="C54" s="15">
        <v>2401408</v>
      </c>
      <c r="D54" s="15">
        <f t="shared" si="0"/>
        <v>2401408</v>
      </c>
    </row>
    <row r="55" spans="1:4" ht="15.75">
      <c r="A55" s="53" t="s">
        <v>141</v>
      </c>
      <c r="B55" s="9">
        <v>0</v>
      </c>
      <c r="C55" s="15">
        <v>391128</v>
      </c>
      <c r="D55" s="15">
        <f t="shared" si="0"/>
        <v>391128</v>
      </c>
    </row>
    <row r="56" spans="1:4" ht="15.75">
      <c r="A56" s="53" t="s">
        <v>142</v>
      </c>
      <c r="B56" s="9">
        <v>0</v>
      </c>
      <c r="C56" s="15">
        <v>1306441</v>
      </c>
      <c r="D56" s="15">
        <f t="shared" si="0"/>
        <v>1306441</v>
      </c>
    </row>
    <row r="57" spans="1:4" ht="15.75">
      <c r="A57" s="53" t="s">
        <v>173</v>
      </c>
      <c r="B57" s="9">
        <v>0</v>
      </c>
      <c r="C57" s="15">
        <v>5619800</v>
      </c>
      <c r="D57" s="15">
        <f t="shared" si="0"/>
        <v>5619800</v>
      </c>
    </row>
    <row r="58" spans="1:4" ht="15.75">
      <c r="A58" s="13"/>
      <c r="B58" s="9"/>
      <c r="C58" s="15"/>
      <c r="D58" s="15"/>
    </row>
    <row r="59" spans="1:4" ht="15.75">
      <c r="A59" s="52" t="s">
        <v>205</v>
      </c>
      <c r="B59" s="9"/>
      <c r="C59" s="15"/>
      <c r="D59" s="15"/>
    </row>
    <row r="60" spans="1:4" ht="18" customHeight="1">
      <c r="A60" s="53" t="s">
        <v>86</v>
      </c>
      <c r="B60" s="9">
        <v>1391990</v>
      </c>
      <c r="C60" s="15">
        <v>162211</v>
      </c>
      <c r="D60" s="15">
        <f t="shared" si="0"/>
        <v>1554201</v>
      </c>
    </row>
    <row r="61" spans="1:4" ht="31.5">
      <c r="A61" s="53" t="s">
        <v>87</v>
      </c>
      <c r="B61" s="9">
        <v>285350</v>
      </c>
      <c r="C61" s="15">
        <v>28425</v>
      </c>
      <c r="D61" s="15">
        <f t="shared" si="0"/>
        <v>313775</v>
      </c>
    </row>
    <row r="62" spans="1:4" ht="31.5">
      <c r="A62" s="53" t="s">
        <v>88</v>
      </c>
      <c r="B62" s="9">
        <v>28053394</v>
      </c>
      <c r="C62" s="15">
        <v>18973624</v>
      </c>
      <c r="D62" s="15">
        <f t="shared" si="0"/>
        <v>47027018</v>
      </c>
    </row>
    <row r="63" spans="1:4" ht="15.75">
      <c r="A63" s="53" t="s">
        <v>89</v>
      </c>
      <c r="B63" s="9">
        <v>3243000</v>
      </c>
      <c r="C63" s="15">
        <v>2713000</v>
      </c>
      <c r="D63" s="15">
        <f t="shared" si="0"/>
        <v>5956000</v>
      </c>
    </row>
    <row r="64" spans="1:4" ht="15.75">
      <c r="A64" s="53" t="s">
        <v>90</v>
      </c>
      <c r="B64" s="9">
        <v>0</v>
      </c>
      <c r="C64" s="15">
        <v>2197800</v>
      </c>
      <c r="D64" s="15">
        <f t="shared" si="0"/>
        <v>2197800</v>
      </c>
    </row>
    <row r="65" spans="1:4" ht="15.75">
      <c r="A65" s="53"/>
      <c r="B65" s="9"/>
      <c r="C65" s="15"/>
      <c r="D65" s="15"/>
    </row>
    <row r="66" spans="1:4" ht="31.5">
      <c r="A66" s="16" t="s">
        <v>206</v>
      </c>
      <c r="B66" s="9"/>
      <c r="C66" s="15"/>
      <c r="D66" s="15"/>
    </row>
    <row r="67" spans="1:4" ht="15.75">
      <c r="A67" s="53" t="s">
        <v>138</v>
      </c>
      <c r="B67" s="9">
        <v>0</v>
      </c>
      <c r="C67" s="15">
        <v>60000</v>
      </c>
      <c r="D67" s="15">
        <f t="shared" si="0"/>
        <v>60000</v>
      </c>
    </row>
    <row r="68" spans="1:4" ht="31.5">
      <c r="A68" s="53" t="s">
        <v>140</v>
      </c>
      <c r="B68" s="9">
        <v>0</v>
      </c>
      <c r="C68" s="15">
        <v>80000</v>
      </c>
      <c r="D68" s="15">
        <f t="shared" si="0"/>
        <v>80000</v>
      </c>
    </row>
    <row r="69" spans="1:4" ht="15.75">
      <c r="A69" s="53" t="s">
        <v>141</v>
      </c>
      <c r="B69" s="9">
        <v>0</v>
      </c>
      <c r="C69" s="15">
        <v>6890</v>
      </c>
      <c r="D69" s="15">
        <f t="shared" si="0"/>
        <v>6890</v>
      </c>
    </row>
    <row r="70" spans="1:4" ht="15.75">
      <c r="A70" s="53"/>
      <c r="B70" s="9"/>
      <c r="C70" s="15"/>
      <c r="D70" s="15"/>
    </row>
    <row r="71" spans="1:4" ht="15.75">
      <c r="A71" s="52" t="s">
        <v>207</v>
      </c>
      <c r="B71" s="9"/>
      <c r="C71" s="15"/>
      <c r="D71" s="15"/>
    </row>
    <row r="72" spans="1:4" ht="15.75">
      <c r="A72" s="53" t="s">
        <v>139</v>
      </c>
      <c r="B72" s="9">
        <v>0</v>
      </c>
      <c r="C72" s="15">
        <v>9026000</v>
      </c>
      <c r="D72" s="15">
        <f t="shared" si="0"/>
        <v>9026000</v>
      </c>
    </row>
    <row r="73" spans="1:4" ht="31.5">
      <c r="A73" s="53" t="s">
        <v>140</v>
      </c>
      <c r="B73" s="9">
        <v>0</v>
      </c>
      <c r="C73" s="15">
        <v>33333</v>
      </c>
      <c r="D73" s="15">
        <f t="shared" si="0"/>
        <v>33333</v>
      </c>
    </row>
    <row r="74" spans="1:4" ht="31.5">
      <c r="A74" s="53" t="s">
        <v>174</v>
      </c>
      <c r="B74" s="9">
        <v>0</v>
      </c>
      <c r="C74" s="15">
        <v>39964532</v>
      </c>
      <c r="D74" s="15">
        <f t="shared" si="0"/>
        <v>39964532</v>
      </c>
    </row>
    <row r="75" spans="1:4" ht="31.5">
      <c r="A75" s="53" t="s">
        <v>220</v>
      </c>
      <c r="B75" s="9">
        <v>0</v>
      </c>
      <c r="C75" s="15">
        <v>18650000</v>
      </c>
      <c r="D75" s="15">
        <f t="shared" si="0"/>
        <v>18650000</v>
      </c>
    </row>
    <row r="76" spans="1:4" ht="15.75">
      <c r="A76" s="53"/>
      <c r="B76" s="9"/>
      <c r="C76" s="15"/>
      <c r="D76" s="15"/>
    </row>
    <row r="77" spans="1:4" ht="15.75">
      <c r="A77" s="3" t="s">
        <v>208</v>
      </c>
      <c r="B77" s="19">
        <v>147539197</v>
      </c>
      <c r="C77" s="15"/>
      <c r="D77" s="15">
        <f>B77+C78+C79</f>
        <v>156642201</v>
      </c>
    </row>
    <row r="78" spans="1:4" ht="31.5">
      <c r="A78" s="53" t="s">
        <v>174</v>
      </c>
      <c r="B78" s="9"/>
      <c r="C78" s="15">
        <v>4440504</v>
      </c>
      <c r="D78" s="15"/>
    </row>
    <row r="79" spans="1:4" ht="31.5">
      <c r="A79" s="53" t="s">
        <v>220</v>
      </c>
      <c r="B79" s="9"/>
      <c r="C79" s="15">
        <v>4662500</v>
      </c>
      <c r="D79" s="15"/>
    </row>
    <row r="80" spans="1:4" ht="15.75">
      <c r="A80" s="53"/>
      <c r="B80" s="9"/>
      <c r="C80" s="15"/>
      <c r="D80" s="15"/>
    </row>
    <row r="81" spans="1:4" ht="15.75">
      <c r="A81" s="3" t="s">
        <v>209</v>
      </c>
      <c r="B81" s="9">
        <v>0</v>
      </c>
      <c r="C81" s="15">
        <v>8000000</v>
      </c>
      <c r="D81" s="15">
        <f>B81+C81</f>
        <v>8000000</v>
      </c>
    </row>
    <row r="82" spans="1:4" ht="15.75">
      <c r="A82" s="3"/>
      <c r="B82" s="9"/>
      <c r="C82" s="15"/>
      <c r="D82" s="15"/>
    </row>
    <row r="83" spans="1:4" ht="15.75">
      <c r="A83" s="3" t="s">
        <v>215</v>
      </c>
      <c r="B83" s="9">
        <v>14000000</v>
      </c>
      <c r="C83" s="15">
        <v>20000000</v>
      </c>
      <c r="D83" s="15">
        <f>B83+C83</f>
        <v>34000000</v>
      </c>
    </row>
    <row r="84" spans="1:4" ht="15.75">
      <c r="A84" s="13"/>
      <c r="B84" s="9"/>
      <c r="C84" s="15"/>
      <c r="D84" s="15"/>
    </row>
    <row r="85" spans="1:4" ht="15.75">
      <c r="A85" s="21" t="s">
        <v>24</v>
      </c>
      <c r="C85" s="22">
        <f>SUM(C26:C84)</f>
        <v>191422917</v>
      </c>
      <c r="D85" s="1"/>
    </row>
    <row r="86" spans="1:4" ht="15.75">
      <c r="A86" s="21"/>
      <c r="C86" s="22"/>
      <c r="D86" s="1"/>
    </row>
    <row r="87" spans="1:4" ht="15.75">
      <c r="A87" s="3"/>
      <c r="B87" s="18"/>
      <c r="C87" s="15"/>
      <c r="D87" s="4"/>
    </row>
    <row r="88" spans="1:4" ht="15.75">
      <c r="A88" s="3"/>
      <c r="B88" s="18" t="s">
        <v>11</v>
      </c>
      <c r="C88" s="12"/>
      <c r="D88" s="4"/>
    </row>
    <row r="89" ht="15.75">
      <c r="A89" s="2"/>
    </row>
    <row r="90" spans="1:4" ht="15.75">
      <c r="A90" s="71" t="s">
        <v>225</v>
      </c>
      <c r="B90" s="72"/>
      <c r="C90" s="72"/>
      <c r="D90" s="72"/>
    </row>
    <row r="91" ht="15.75">
      <c r="A91" s="6"/>
    </row>
    <row r="92" spans="1:3" ht="15.75">
      <c r="A92" s="3" t="s">
        <v>12</v>
      </c>
      <c r="B92" s="19">
        <v>4889759140</v>
      </c>
      <c r="C92" s="6"/>
    </row>
    <row r="93" spans="1:2" ht="15.75">
      <c r="A93" s="3" t="s">
        <v>19</v>
      </c>
      <c r="B93" s="20">
        <f>C157</f>
        <v>191422917</v>
      </c>
    </row>
    <row r="94" spans="1:2" ht="15.75">
      <c r="A94" s="3" t="s">
        <v>23</v>
      </c>
      <c r="B94" s="20">
        <f>B92+B93</f>
        <v>5081182057</v>
      </c>
    </row>
    <row r="95" ht="15.75">
      <c r="A95" s="6"/>
    </row>
    <row r="96" ht="15.75">
      <c r="A96" s="10"/>
    </row>
    <row r="97" spans="1:4" ht="15.75">
      <c r="A97" s="71" t="s">
        <v>13</v>
      </c>
      <c r="B97" s="72"/>
      <c r="C97" s="72"/>
      <c r="D97" s="72"/>
    </row>
    <row r="98" ht="15.75">
      <c r="A98" s="6"/>
    </row>
    <row r="99" spans="1:4" ht="15.75">
      <c r="A99" s="7" t="s">
        <v>14</v>
      </c>
      <c r="B99" s="17" t="s">
        <v>9</v>
      </c>
      <c r="C99" s="17" t="s">
        <v>10</v>
      </c>
      <c r="D99" s="17" t="s">
        <v>6</v>
      </c>
    </row>
    <row r="100" spans="2:4" ht="15.75">
      <c r="B100" s="17" t="s">
        <v>8</v>
      </c>
      <c r="C100" s="1"/>
      <c r="D100" s="17" t="s">
        <v>8</v>
      </c>
    </row>
    <row r="101" ht="15.75">
      <c r="B101" s="11" t="s">
        <v>15</v>
      </c>
    </row>
    <row r="102" spans="1:3" ht="15.75">
      <c r="A102" s="3" t="s">
        <v>58</v>
      </c>
      <c r="C102" s="25"/>
    </row>
    <row r="103" spans="1:4" ht="15.75">
      <c r="A103" s="3" t="s">
        <v>30</v>
      </c>
      <c r="B103" s="19"/>
      <c r="C103" s="20"/>
      <c r="D103" s="20"/>
    </row>
    <row r="104" spans="1:4" ht="15.75">
      <c r="A104" s="24" t="s">
        <v>81</v>
      </c>
      <c r="B104" s="19"/>
      <c r="C104" s="20"/>
      <c r="D104" s="20"/>
    </row>
    <row r="105" spans="1:4" ht="15.75">
      <c r="A105" s="26" t="s">
        <v>91</v>
      </c>
      <c r="B105" s="19">
        <v>0</v>
      </c>
      <c r="C105" s="20">
        <v>1253346</v>
      </c>
      <c r="D105" s="20">
        <f>B105+C105</f>
        <v>1253346</v>
      </c>
    </row>
    <row r="106" spans="1:4" ht="15.75">
      <c r="A106" s="26" t="s">
        <v>92</v>
      </c>
      <c r="B106" s="19">
        <v>0</v>
      </c>
      <c r="C106" s="20">
        <v>271975</v>
      </c>
      <c r="D106" s="20">
        <f>B106+C106</f>
        <v>271975</v>
      </c>
    </row>
    <row r="107" spans="1:4" ht="15.75">
      <c r="A107" s="26" t="s">
        <v>59</v>
      </c>
      <c r="B107" s="19">
        <v>0</v>
      </c>
      <c r="C107" s="20">
        <v>659475</v>
      </c>
      <c r="D107" s="20">
        <f>B107+C107</f>
        <v>659475</v>
      </c>
    </row>
    <row r="108" spans="1:4" ht="15.75">
      <c r="A108" s="24"/>
      <c r="B108" s="19"/>
      <c r="C108" s="20"/>
      <c r="D108" s="20"/>
    </row>
    <row r="109" spans="1:4" ht="31.5">
      <c r="A109" s="24" t="s">
        <v>29</v>
      </c>
      <c r="B109" s="19"/>
      <c r="C109" s="20"/>
      <c r="D109" s="20"/>
    </row>
    <row r="110" spans="1:4" ht="15.75">
      <c r="A110" s="26" t="s">
        <v>91</v>
      </c>
      <c r="B110" s="19">
        <v>140161520</v>
      </c>
      <c r="C110" s="20">
        <v>1846523</v>
      </c>
      <c r="D110" s="20">
        <f>B110+C110</f>
        <v>142008043</v>
      </c>
    </row>
    <row r="111" spans="1:4" ht="15.75">
      <c r="A111" s="26" t="s">
        <v>92</v>
      </c>
      <c r="B111" s="19">
        <v>41907736</v>
      </c>
      <c r="C111" s="20">
        <v>594536</v>
      </c>
      <c r="D111" s="20">
        <f>B111+C111</f>
        <v>42502272</v>
      </c>
    </row>
    <row r="112" spans="1:4" ht="15.75">
      <c r="A112" s="26" t="s">
        <v>59</v>
      </c>
      <c r="B112" s="19">
        <v>114429123</v>
      </c>
      <c r="C112" s="20">
        <v>705536</v>
      </c>
      <c r="D112" s="20">
        <f>B112+C112</f>
        <v>115134659</v>
      </c>
    </row>
    <row r="113" spans="1:4" ht="15.75">
      <c r="A113" s="26"/>
      <c r="B113" s="19"/>
      <c r="C113" s="20"/>
      <c r="D113" s="20"/>
    </row>
    <row r="114" spans="1:4" ht="31.5">
      <c r="A114" s="26" t="s">
        <v>106</v>
      </c>
      <c r="B114" s="19">
        <v>1285350</v>
      </c>
      <c r="C114" s="20">
        <v>28425</v>
      </c>
      <c r="D114" s="20">
        <f>B114+C114</f>
        <v>1313775</v>
      </c>
    </row>
    <row r="115" spans="1:4" ht="15.75">
      <c r="A115" s="26"/>
      <c r="B115" s="19"/>
      <c r="C115" s="20"/>
      <c r="D115" s="20"/>
    </row>
    <row r="116" spans="1:4" ht="15.75">
      <c r="A116" s="3" t="s">
        <v>93</v>
      </c>
      <c r="B116" s="19"/>
      <c r="C116" s="20"/>
      <c r="D116" s="20"/>
    </row>
    <row r="117" spans="1:4" ht="15.75">
      <c r="A117" s="3" t="s">
        <v>94</v>
      </c>
      <c r="B117" s="19">
        <v>334897150</v>
      </c>
      <c r="C117" s="20"/>
      <c r="D117" s="20">
        <f>B117+SUM(C118:C125)</f>
        <v>347832469</v>
      </c>
    </row>
    <row r="118" spans="1:4" ht="15.75">
      <c r="A118" s="54" t="s">
        <v>95</v>
      </c>
      <c r="B118" s="19"/>
      <c r="C118" s="20">
        <v>636760</v>
      </c>
      <c r="D118" s="20"/>
    </row>
    <row r="119" spans="1:4" ht="15.75">
      <c r="A119" s="13" t="s">
        <v>96</v>
      </c>
      <c r="B119" s="19"/>
      <c r="C119" s="20">
        <v>200070</v>
      </c>
      <c r="D119" s="20"/>
    </row>
    <row r="120" spans="1:4" ht="15.75">
      <c r="A120" s="13" t="s">
        <v>97</v>
      </c>
      <c r="B120" s="19"/>
      <c r="C120" s="20">
        <v>2515002</v>
      </c>
      <c r="D120" s="20"/>
    </row>
    <row r="121" spans="1:4" ht="15.75">
      <c r="A121" s="13" t="s">
        <v>98</v>
      </c>
      <c r="B121" s="19"/>
      <c r="C121" s="20">
        <v>2136060</v>
      </c>
      <c r="D121" s="20"/>
    </row>
    <row r="122" spans="1:4" ht="15.75">
      <c r="A122" s="13" t="s">
        <v>99</v>
      </c>
      <c r="B122" s="19"/>
      <c r="C122" s="20">
        <v>459675</v>
      </c>
      <c r="D122" s="20"/>
    </row>
    <row r="123" spans="1:4" ht="15.75">
      <c r="A123" s="13" t="s">
        <v>100</v>
      </c>
      <c r="B123" s="19"/>
      <c r="C123" s="20">
        <v>609000</v>
      </c>
      <c r="D123" s="20"/>
    </row>
    <row r="124" spans="1:4" ht="15.75">
      <c r="A124" s="13" t="s">
        <v>104</v>
      </c>
      <c r="B124" s="19"/>
      <c r="C124" s="20">
        <v>2197800</v>
      </c>
      <c r="D124" s="20"/>
    </row>
    <row r="125" spans="1:4" ht="15.75">
      <c r="A125" s="13" t="s">
        <v>105</v>
      </c>
      <c r="B125" s="19"/>
      <c r="C125" s="20">
        <v>4180952</v>
      </c>
      <c r="D125" s="20"/>
    </row>
    <row r="126" spans="1:4" ht="15.75">
      <c r="A126" s="10"/>
      <c r="B126" s="19"/>
      <c r="C126" s="20"/>
      <c r="D126" s="20"/>
    </row>
    <row r="127" spans="1:4" ht="15.75">
      <c r="A127" s="3" t="s">
        <v>101</v>
      </c>
      <c r="B127" s="19"/>
      <c r="C127" s="20"/>
      <c r="D127" s="20"/>
    </row>
    <row r="128" spans="1:4" ht="15.75">
      <c r="A128" s="13" t="s">
        <v>102</v>
      </c>
      <c r="B128" s="19"/>
      <c r="C128" s="20"/>
      <c r="D128" s="20"/>
    </row>
    <row r="129" spans="1:4" ht="15.75">
      <c r="A129" s="8" t="s">
        <v>103</v>
      </c>
      <c r="B129" s="19">
        <v>1391990</v>
      </c>
      <c r="C129" s="20">
        <v>162211</v>
      </c>
      <c r="D129" s="20">
        <f aca="true" t="shared" si="1" ref="D129:D152">B129+C129</f>
        <v>1554201</v>
      </c>
    </row>
    <row r="130" spans="1:4" ht="15.75">
      <c r="A130" s="13" t="s">
        <v>84</v>
      </c>
      <c r="B130" s="19">
        <v>31350</v>
      </c>
      <c r="C130" s="20">
        <v>12540</v>
      </c>
      <c r="D130" s="20">
        <f t="shared" si="1"/>
        <v>43890</v>
      </c>
    </row>
    <row r="131" spans="1:4" ht="15.75">
      <c r="A131" s="24"/>
      <c r="B131" s="19"/>
      <c r="C131" s="20"/>
      <c r="D131" s="20"/>
    </row>
    <row r="132" spans="1:4" ht="15.75">
      <c r="A132" s="3" t="s">
        <v>107</v>
      </c>
      <c r="B132" s="19"/>
      <c r="C132" s="20"/>
      <c r="D132" s="20"/>
    </row>
    <row r="133" spans="1:4" ht="15.75">
      <c r="A133" s="13" t="s">
        <v>127</v>
      </c>
      <c r="B133" s="19">
        <v>179987224</v>
      </c>
      <c r="C133" s="20">
        <v>2309003</v>
      </c>
      <c r="D133" s="20">
        <f t="shared" si="1"/>
        <v>182296227</v>
      </c>
    </row>
    <row r="134" spans="1:4" ht="15.75">
      <c r="A134" s="13" t="s">
        <v>108</v>
      </c>
      <c r="B134" s="19">
        <v>536784351</v>
      </c>
      <c r="C134" s="20">
        <v>8122511</v>
      </c>
      <c r="D134" s="20">
        <f t="shared" si="1"/>
        <v>544906862</v>
      </c>
    </row>
    <row r="135" spans="1:4" ht="15.75">
      <c r="A135" s="13" t="s">
        <v>122</v>
      </c>
      <c r="B135" s="19">
        <v>127073521</v>
      </c>
      <c r="C135" s="20">
        <v>5360832</v>
      </c>
      <c r="D135" s="20">
        <f t="shared" si="1"/>
        <v>132434353</v>
      </c>
    </row>
    <row r="136" spans="1:4" ht="15.75">
      <c r="A136" s="13" t="s">
        <v>128</v>
      </c>
      <c r="B136" s="19">
        <v>104086196</v>
      </c>
      <c r="C136" s="20">
        <v>21269065</v>
      </c>
      <c r="D136" s="20">
        <f t="shared" si="1"/>
        <v>125355261</v>
      </c>
    </row>
    <row r="137" spans="1:4" ht="15.75">
      <c r="A137" s="13" t="s">
        <v>129</v>
      </c>
      <c r="B137" s="19">
        <v>40152361</v>
      </c>
      <c r="C137" s="20">
        <v>3146425</v>
      </c>
      <c r="D137" s="20">
        <f t="shared" si="1"/>
        <v>43298786</v>
      </c>
    </row>
    <row r="138" spans="1:4" ht="31.5">
      <c r="A138" s="24" t="s">
        <v>28</v>
      </c>
      <c r="B138" s="19">
        <v>81132918</v>
      </c>
      <c r="C138" s="20">
        <v>3004412</v>
      </c>
      <c r="D138" s="20">
        <f t="shared" si="1"/>
        <v>84137330</v>
      </c>
    </row>
    <row r="139" spans="1:4" ht="15.75">
      <c r="A139" s="13" t="s">
        <v>130</v>
      </c>
      <c r="B139" s="19">
        <v>3996679</v>
      </c>
      <c r="C139" s="20">
        <v>27786</v>
      </c>
      <c r="D139" s="20">
        <f t="shared" si="1"/>
        <v>4024465</v>
      </c>
    </row>
    <row r="140" spans="1:4" ht="15.75">
      <c r="A140" s="13" t="s">
        <v>131</v>
      </c>
      <c r="B140" s="19">
        <f>D117</f>
        <v>347832469</v>
      </c>
      <c r="C140" s="20">
        <v>6404389</v>
      </c>
      <c r="D140" s="20">
        <f t="shared" si="1"/>
        <v>354236858</v>
      </c>
    </row>
    <row r="141" spans="1:4" ht="15.75">
      <c r="A141" s="24" t="s">
        <v>119</v>
      </c>
      <c r="B141" s="19">
        <v>457746658</v>
      </c>
      <c r="C141" s="20">
        <v>15738150</v>
      </c>
      <c r="D141" s="20">
        <f t="shared" si="1"/>
        <v>473484808</v>
      </c>
    </row>
    <row r="142" spans="1:4" ht="15.75">
      <c r="A142" s="24" t="s">
        <v>132</v>
      </c>
      <c r="B142" s="19">
        <v>16852810</v>
      </c>
      <c r="C142" s="20">
        <v>465032</v>
      </c>
      <c r="D142" s="20">
        <f t="shared" si="1"/>
        <v>17317842</v>
      </c>
    </row>
    <row r="143" spans="1:4" ht="15.75">
      <c r="A143" s="24" t="s">
        <v>109</v>
      </c>
      <c r="B143" s="19">
        <v>913830996</v>
      </c>
      <c r="C143" s="20">
        <v>11387890</v>
      </c>
      <c r="D143" s="20">
        <f t="shared" si="1"/>
        <v>925218886</v>
      </c>
    </row>
    <row r="144" spans="1:4" ht="15.75">
      <c r="A144" s="24"/>
      <c r="B144" s="19"/>
      <c r="C144" s="20"/>
      <c r="D144" s="20"/>
    </row>
    <row r="145" spans="1:4" ht="15.75">
      <c r="A145" s="3" t="s">
        <v>175</v>
      </c>
      <c r="B145" s="19"/>
      <c r="C145" s="20"/>
      <c r="D145" s="20"/>
    </row>
    <row r="146" spans="1:4" ht="31.5">
      <c r="A146" s="24" t="s">
        <v>176</v>
      </c>
      <c r="B146" s="19">
        <v>0</v>
      </c>
      <c r="C146" s="20">
        <v>44405036</v>
      </c>
      <c r="D146" s="20">
        <f t="shared" si="1"/>
        <v>44405036</v>
      </c>
    </row>
    <row r="147" spans="1:4" ht="15.75">
      <c r="A147" s="24"/>
      <c r="B147" s="19"/>
      <c r="C147" s="20"/>
      <c r="D147" s="20"/>
    </row>
    <row r="148" spans="1:4" ht="15.75">
      <c r="A148" s="3" t="s">
        <v>223</v>
      </c>
      <c r="B148" s="19"/>
      <c r="C148" s="20"/>
      <c r="D148" s="20"/>
    </row>
    <row r="149" spans="1:4" ht="31.5">
      <c r="A149" s="24" t="s">
        <v>224</v>
      </c>
      <c r="B149" s="19">
        <v>0</v>
      </c>
      <c r="C149" s="20">
        <v>23312500</v>
      </c>
      <c r="D149" s="20">
        <f t="shared" si="1"/>
        <v>23312500</v>
      </c>
    </row>
    <row r="150" spans="1:4" ht="15.75">
      <c r="A150" s="24"/>
      <c r="B150" s="19"/>
      <c r="C150" s="20"/>
      <c r="D150" s="20"/>
    </row>
    <row r="151" spans="1:4" ht="15.75">
      <c r="A151" s="3" t="s">
        <v>221</v>
      </c>
      <c r="B151" s="19"/>
      <c r="C151" s="20"/>
      <c r="D151" s="20"/>
    </row>
    <row r="152" spans="1:4" ht="15.75">
      <c r="A152" s="24" t="s">
        <v>214</v>
      </c>
      <c r="B152" s="19">
        <v>500000</v>
      </c>
      <c r="C152" s="20">
        <v>8000000</v>
      </c>
      <c r="D152" s="20">
        <f t="shared" si="1"/>
        <v>8500000</v>
      </c>
    </row>
    <row r="153" spans="1:4" ht="15.75">
      <c r="A153" s="24"/>
      <c r="B153" s="19"/>
      <c r="C153" s="20"/>
      <c r="D153" s="20"/>
    </row>
    <row r="154" spans="1:4" ht="15.75">
      <c r="A154" s="3" t="s">
        <v>222</v>
      </c>
      <c r="B154" s="19"/>
      <c r="C154" s="20"/>
      <c r="D154" s="20"/>
    </row>
    <row r="155" spans="1:4" ht="15.75">
      <c r="A155" s="24" t="s">
        <v>173</v>
      </c>
      <c r="B155" s="19">
        <v>0</v>
      </c>
      <c r="C155" s="20">
        <v>20000000</v>
      </c>
      <c r="D155" s="20">
        <f>B155+C155</f>
        <v>20000000</v>
      </c>
    </row>
    <row r="156" spans="1:4" ht="15.75">
      <c r="A156" s="24"/>
      <c r="B156" s="19"/>
      <c r="C156" s="20"/>
      <c r="D156" s="20"/>
    </row>
    <row r="157" spans="1:4" ht="15.75">
      <c r="A157" s="21" t="s">
        <v>24</v>
      </c>
      <c r="C157" s="22">
        <f>SUM(C102:C156)</f>
        <v>191422917</v>
      </c>
      <c r="D157" s="21"/>
    </row>
    <row r="158" spans="1:4" ht="15.75">
      <c r="A158" s="21"/>
      <c r="C158" s="22"/>
      <c r="D158" s="21"/>
    </row>
    <row r="159" spans="1:4" ht="15.75">
      <c r="A159" s="21"/>
      <c r="C159" s="22"/>
      <c r="D159" s="21"/>
    </row>
    <row r="160" spans="1:4" ht="18.75">
      <c r="A160" s="76" t="s">
        <v>16</v>
      </c>
      <c r="B160" s="72"/>
      <c r="C160" s="72"/>
      <c r="D160" s="72"/>
    </row>
    <row r="161" ht="18.75">
      <c r="A161" s="51"/>
    </row>
    <row r="162" spans="1:4" ht="15.75">
      <c r="A162" s="71" t="s">
        <v>110</v>
      </c>
      <c r="B162" s="72"/>
      <c r="C162" s="72"/>
      <c r="D162" s="72"/>
    </row>
    <row r="163" ht="15.75">
      <c r="A163" s="6"/>
    </row>
    <row r="164" spans="1:4" ht="15.75">
      <c r="A164" s="7" t="s">
        <v>113</v>
      </c>
      <c r="B164" s="17" t="s">
        <v>111</v>
      </c>
      <c r="C164" s="17" t="s">
        <v>10</v>
      </c>
      <c r="D164" s="17" t="s">
        <v>6</v>
      </c>
    </row>
    <row r="165" spans="1:4" ht="15.75">
      <c r="A165" s="7" t="s">
        <v>7</v>
      </c>
      <c r="B165" s="55" t="s">
        <v>112</v>
      </c>
      <c r="D165" s="17" t="s">
        <v>8</v>
      </c>
    </row>
    <row r="166" spans="1:4" ht="15.75">
      <c r="A166" s="24"/>
      <c r="B166" s="19"/>
      <c r="C166" s="20"/>
      <c r="D166" s="15"/>
    </row>
    <row r="167" spans="1:4" ht="15.75">
      <c r="A167" s="3" t="s">
        <v>227</v>
      </c>
      <c r="B167" s="19"/>
      <c r="C167" s="20"/>
      <c r="D167" s="15"/>
    </row>
    <row r="168" spans="1:4" ht="15.75">
      <c r="A168" s="24" t="s">
        <v>114</v>
      </c>
      <c r="B168" s="19">
        <v>0</v>
      </c>
      <c r="C168" s="20">
        <v>3429459</v>
      </c>
      <c r="D168" s="20">
        <f>B168+C168</f>
        <v>3429459</v>
      </c>
    </row>
    <row r="169" spans="1:4" ht="15.75">
      <c r="A169" s="24"/>
      <c r="B169" s="19"/>
      <c r="C169" s="20"/>
      <c r="D169" s="20"/>
    </row>
    <row r="170" spans="1:4" ht="15.75">
      <c r="A170" s="3" t="s">
        <v>210</v>
      </c>
      <c r="B170" s="19"/>
      <c r="C170" s="20"/>
      <c r="D170" s="20"/>
    </row>
    <row r="171" spans="1:4" ht="31.5">
      <c r="A171" s="24" t="s">
        <v>211</v>
      </c>
      <c r="B171" s="19">
        <v>0</v>
      </c>
      <c r="C171" s="20">
        <v>180000</v>
      </c>
      <c r="D171" s="20">
        <f>B171+C171</f>
        <v>180000</v>
      </c>
    </row>
    <row r="172" spans="1:4" ht="15.75">
      <c r="A172" s="24" t="s">
        <v>212</v>
      </c>
      <c r="B172" s="19">
        <v>0</v>
      </c>
      <c r="C172" s="20">
        <v>635525</v>
      </c>
      <c r="D172" s="20">
        <f>B172+C172</f>
        <v>635525</v>
      </c>
    </row>
    <row r="173" spans="1:4" ht="15.75">
      <c r="A173" s="24"/>
      <c r="B173" s="19"/>
      <c r="C173" s="20"/>
      <c r="D173" s="20"/>
    </row>
    <row r="174" spans="1:4" ht="15.75">
      <c r="A174" s="21" t="s">
        <v>24</v>
      </c>
      <c r="C174" s="22">
        <f>SUM(C168:C173)</f>
        <v>4244984</v>
      </c>
      <c r="D174" s="21"/>
    </row>
    <row r="175" spans="1:4" ht="15.75">
      <c r="A175" s="24"/>
      <c r="B175" s="19"/>
      <c r="C175" s="20"/>
      <c r="D175" s="20"/>
    </row>
    <row r="176" spans="1:4" ht="15.75">
      <c r="A176" s="24"/>
      <c r="B176" s="19"/>
      <c r="C176" s="20"/>
      <c r="D176" s="20"/>
    </row>
    <row r="177" spans="1:4" ht="15.75">
      <c r="A177" s="7" t="s">
        <v>115</v>
      </c>
      <c r="B177" s="17" t="s">
        <v>111</v>
      </c>
      <c r="C177" s="17" t="s">
        <v>10</v>
      </c>
      <c r="D177" s="17" t="s">
        <v>6</v>
      </c>
    </row>
    <row r="178" spans="1:4" ht="15.75">
      <c r="A178" s="7" t="s">
        <v>7</v>
      </c>
      <c r="B178" s="55" t="s">
        <v>112</v>
      </c>
      <c r="D178" s="17" t="s">
        <v>8</v>
      </c>
    </row>
    <row r="179" spans="1:4" ht="15.75">
      <c r="A179" s="7"/>
      <c r="B179" s="55"/>
      <c r="D179" s="17"/>
    </row>
    <row r="180" spans="1:4" ht="15.75">
      <c r="A180" s="3" t="s">
        <v>116</v>
      </c>
      <c r="B180" s="19">
        <f>D77</f>
        <v>156642201</v>
      </c>
      <c r="C180" s="20">
        <v>4244984</v>
      </c>
      <c r="D180" s="20">
        <f>B180-C180</f>
        <v>152397217</v>
      </c>
    </row>
    <row r="181" spans="1:4" ht="15.75">
      <c r="A181" s="7"/>
      <c r="B181" s="55"/>
      <c r="D181" s="17"/>
    </row>
    <row r="182" spans="1:4" ht="15.75">
      <c r="A182" s="21" t="s">
        <v>60</v>
      </c>
      <c r="C182" s="22">
        <f>SUM(C180:C181)</f>
        <v>4244984</v>
      </c>
      <c r="D182" s="21"/>
    </row>
    <row r="183" spans="1:4" ht="15.75">
      <c r="A183" s="21"/>
      <c r="C183" s="22"/>
      <c r="D183" s="21"/>
    </row>
    <row r="184" spans="1:4" ht="15.75">
      <c r="A184" s="21"/>
      <c r="C184" s="22"/>
      <c r="D184" s="21"/>
    </row>
    <row r="185" spans="1:4" ht="15.75">
      <c r="A185" s="7" t="s">
        <v>117</v>
      </c>
      <c r="B185" s="17" t="s">
        <v>111</v>
      </c>
      <c r="C185" s="17" t="s">
        <v>10</v>
      </c>
      <c r="D185" s="17" t="s">
        <v>6</v>
      </c>
    </row>
    <row r="186" spans="1:4" ht="15.75">
      <c r="A186" s="7" t="s">
        <v>7</v>
      </c>
      <c r="B186" s="55" t="s">
        <v>112</v>
      </c>
      <c r="D186" s="17" t="s">
        <v>8</v>
      </c>
    </row>
    <row r="187" spans="1:4" ht="15.75">
      <c r="A187" s="24"/>
      <c r="B187" s="19"/>
      <c r="C187" s="20"/>
      <c r="D187" s="15"/>
    </row>
    <row r="188" spans="1:4" ht="15.75">
      <c r="A188" s="3" t="s">
        <v>118</v>
      </c>
      <c r="B188" s="19"/>
      <c r="C188" s="20"/>
      <c r="D188" s="15"/>
    </row>
    <row r="189" spans="1:4" ht="15.75">
      <c r="A189" s="24" t="s">
        <v>108</v>
      </c>
      <c r="B189" s="19">
        <f>D134</f>
        <v>544906862</v>
      </c>
      <c r="C189" s="20">
        <v>3568000</v>
      </c>
      <c r="D189" s="20">
        <f>B189+C189</f>
        <v>548474862</v>
      </c>
    </row>
    <row r="190" spans="1:4" ht="15.75">
      <c r="A190" s="24" t="s">
        <v>122</v>
      </c>
      <c r="B190" s="19">
        <f>D135</f>
        <v>132434353</v>
      </c>
      <c r="C190" s="20">
        <v>387200</v>
      </c>
      <c r="D190" s="20">
        <f>B190+C190</f>
        <v>132821553</v>
      </c>
    </row>
    <row r="191" spans="1:4" ht="15.75">
      <c r="A191" s="24" t="s">
        <v>123</v>
      </c>
      <c r="B191" s="19">
        <f>D136</f>
        <v>125355261</v>
      </c>
      <c r="C191" s="20">
        <v>1090132</v>
      </c>
      <c r="D191" s="20">
        <f>B191+C191</f>
        <v>126445393</v>
      </c>
    </row>
    <row r="192" spans="1:4" ht="15.75">
      <c r="A192" s="24" t="s">
        <v>119</v>
      </c>
      <c r="B192" s="19">
        <f>D141</f>
        <v>473484808</v>
      </c>
      <c r="C192" s="20">
        <v>2500000</v>
      </c>
      <c r="D192" s="20">
        <f>B192+C192</f>
        <v>475984808</v>
      </c>
    </row>
    <row r="193" spans="1:4" ht="15.75">
      <c r="A193" s="24"/>
      <c r="B193" s="19"/>
      <c r="C193" s="20"/>
      <c r="D193" s="20"/>
    </row>
    <row r="194" spans="1:4" ht="15.75">
      <c r="A194" s="3" t="s">
        <v>124</v>
      </c>
      <c r="B194" s="19"/>
      <c r="C194" s="20"/>
      <c r="D194" s="20"/>
    </row>
    <row r="195" spans="1:4" ht="31.5">
      <c r="A195" s="24" t="s">
        <v>125</v>
      </c>
      <c r="B195" s="19">
        <v>0</v>
      </c>
      <c r="C195" s="20">
        <v>809600</v>
      </c>
      <c r="D195" s="20">
        <f>B195+C195</f>
        <v>809600</v>
      </c>
    </row>
    <row r="196" spans="1:4" ht="15.75">
      <c r="A196" s="24" t="s">
        <v>146</v>
      </c>
      <c r="B196" s="19">
        <v>0</v>
      </c>
      <c r="C196" s="20">
        <v>20000</v>
      </c>
      <c r="D196" s="20">
        <f aca="true" t="shared" si="2" ref="D196:D222">B196+C196</f>
        <v>20000</v>
      </c>
    </row>
    <row r="197" spans="1:4" ht="31.5">
      <c r="A197" s="24" t="s">
        <v>147</v>
      </c>
      <c r="B197" s="19">
        <v>0</v>
      </c>
      <c r="C197" s="20">
        <v>20000</v>
      </c>
      <c r="D197" s="20">
        <f t="shared" si="2"/>
        <v>20000</v>
      </c>
    </row>
    <row r="198" spans="1:4" ht="31.5">
      <c r="A198" s="24" t="s">
        <v>148</v>
      </c>
      <c r="B198" s="19">
        <v>0</v>
      </c>
      <c r="C198" s="20">
        <v>20000</v>
      </c>
      <c r="D198" s="20">
        <f t="shared" si="2"/>
        <v>20000</v>
      </c>
    </row>
    <row r="199" spans="1:4" ht="31.5">
      <c r="A199" s="24" t="s">
        <v>149</v>
      </c>
      <c r="B199" s="19">
        <v>0</v>
      </c>
      <c r="C199" s="20">
        <v>190000</v>
      </c>
      <c r="D199" s="20">
        <f t="shared" si="2"/>
        <v>190000</v>
      </c>
    </row>
    <row r="200" spans="1:4" ht="31.5">
      <c r="A200" s="24" t="s">
        <v>150</v>
      </c>
      <c r="B200" s="19">
        <v>8500000</v>
      </c>
      <c r="C200" s="20">
        <v>150000</v>
      </c>
      <c r="D200" s="20">
        <f t="shared" si="2"/>
        <v>8650000</v>
      </c>
    </row>
    <row r="201" spans="1:4" ht="31.5">
      <c r="A201" s="24" t="s">
        <v>151</v>
      </c>
      <c r="B201" s="19">
        <v>0</v>
      </c>
      <c r="C201" s="20">
        <v>40000</v>
      </c>
      <c r="D201" s="20">
        <f t="shared" si="2"/>
        <v>40000</v>
      </c>
    </row>
    <row r="202" spans="1:4" ht="31.5">
      <c r="A202" s="24" t="s">
        <v>152</v>
      </c>
      <c r="B202" s="19">
        <v>50000</v>
      </c>
      <c r="C202" s="20">
        <v>50000</v>
      </c>
      <c r="D202" s="20">
        <f t="shared" si="2"/>
        <v>100000</v>
      </c>
    </row>
    <row r="203" spans="1:4" ht="15.75">
      <c r="A203" s="24" t="s">
        <v>153</v>
      </c>
      <c r="B203" s="19">
        <v>0</v>
      </c>
      <c r="C203" s="20">
        <v>100000</v>
      </c>
      <c r="D203" s="20">
        <f t="shared" si="2"/>
        <v>100000</v>
      </c>
    </row>
    <row r="204" spans="1:4" ht="15.75">
      <c r="A204" s="24" t="s">
        <v>154</v>
      </c>
      <c r="B204" s="19">
        <v>0</v>
      </c>
      <c r="C204" s="20">
        <v>70000</v>
      </c>
      <c r="D204" s="20">
        <f t="shared" si="2"/>
        <v>70000</v>
      </c>
    </row>
    <row r="205" spans="1:4" ht="31.5">
      <c r="A205" s="24" t="s">
        <v>155</v>
      </c>
      <c r="B205" s="19">
        <v>0</v>
      </c>
      <c r="C205" s="20">
        <v>40000</v>
      </c>
      <c r="D205" s="20">
        <f t="shared" si="2"/>
        <v>40000</v>
      </c>
    </row>
    <row r="206" spans="1:4" ht="31.5">
      <c r="A206" s="24" t="s">
        <v>156</v>
      </c>
      <c r="B206" s="19">
        <v>0</v>
      </c>
      <c r="C206" s="20">
        <v>30000</v>
      </c>
      <c r="D206" s="20">
        <f t="shared" si="2"/>
        <v>30000</v>
      </c>
    </row>
    <row r="207" spans="1:4" ht="31.5">
      <c r="A207" s="24" t="s">
        <v>157</v>
      </c>
      <c r="B207" s="19">
        <v>0</v>
      </c>
      <c r="C207" s="20">
        <v>40000</v>
      </c>
      <c r="D207" s="20">
        <f t="shared" si="2"/>
        <v>40000</v>
      </c>
    </row>
    <row r="208" spans="1:4" ht="31.5">
      <c r="A208" s="24" t="s">
        <v>158</v>
      </c>
      <c r="B208" s="19">
        <v>0</v>
      </c>
      <c r="C208" s="20">
        <v>40000</v>
      </c>
      <c r="D208" s="20">
        <f t="shared" si="2"/>
        <v>40000</v>
      </c>
    </row>
    <row r="209" spans="1:4" ht="15.75">
      <c r="A209" s="24" t="s">
        <v>159</v>
      </c>
      <c r="B209" s="19">
        <v>0</v>
      </c>
      <c r="C209" s="20">
        <v>30000</v>
      </c>
      <c r="D209" s="20">
        <f t="shared" si="2"/>
        <v>30000</v>
      </c>
    </row>
    <row r="210" spans="1:4" ht="15.75">
      <c r="A210" s="24" t="s">
        <v>160</v>
      </c>
      <c r="B210" s="19">
        <v>0</v>
      </c>
      <c r="C210" s="20">
        <v>150000</v>
      </c>
      <c r="D210" s="20">
        <f t="shared" si="2"/>
        <v>150000</v>
      </c>
    </row>
    <row r="211" spans="1:4" ht="15.75">
      <c r="A211" s="24" t="s">
        <v>161</v>
      </c>
      <c r="B211" s="19">
        <v>0</v>
      </c>
      <c r="C211" s="20">
        <v>50000</v>
      </c>
      <c r="D211" s="20">
        <f t="shared" si="2"/>
        <v>50000</v>
      </c>
    </row>
    <row r="212" spans="1:4" ht="47.25">
      <c r="A212" s="24" t="s">
        <v>162</v>
      </c>
      <c r="B212" s="19">
        <v>150000</v>
      </c>
      <c r="C212" s="20">
        <v>60000</v>
      </c>
      <c r="D212" s="20">
        <f t="shared" si="2"/>
        <v>210000</v>
      </c>
    </row>
    <row r="213" spans="1:4" ht="47.25">
      <c r="A213" s="24" t="s">
        <v>163</v>
      </c>
      <c r="B213" s="19">
        <v>0</v>
      </c>
      <c r="C213" s="20">
        <v>50000</v>
      </c>
      <c r="D213" s="20">
        <f t="shared" si="2"/>
        <v>50000</v>
      </c>
    </row>
    <row r="214" spans="1:4" ht="31.5">
      <c r="A214" s="24" t="s">
        <v>164</v>
      </c>
      <c r="B214" s="19">
        <v>100000</v>
      </c>
      <c r="C214" s="20">
        <v>40000</v>
      </c>
      <c r="D214" s="20">
        <f t="shared" si="2"/>
        <v>140000</v>
      </c>
    </row>
    <row r="215" spans="1:4" ht="31.5">
      <c r="A215" s="24" t="s">
        <v>165</v>
      </c>
      <c r="B215" s="19">
        <v>0</v>
      </c>
      <c r="C215" s="20">
        <v>100000</v>
      </c>
      <c r="D215" s="20">
        <f t="shared" si="2"/>
        <v>100000</v>
      </c>
    </row>
    <row r="216" spans="1:4" ht="31.5">
      <c r="A216" s="24" t="s">
        <v>166</v>
      </c>
      <c r="B216" s="19">
        <v>0</v>
      </c>
      <c r="C216" s="20">
        <v>40000</v>
      </c>
      <c r="D216" s="20">
        <f t="shared" si="2"/>
        <v>40000</v>
      </c>
    </row>
    <row r="217" spans="1:4" ht="47.25">
      <c r="A217" s="24" t="s">
        <v>167</v>
      </c>
      <c r="B217" s="19">
        <v>0</v>
      </c>
      <c r="C217" s="20">
        <v>140000</v>
      </c>
      <c r="D217" s="20">
        <f t="shared" si="2"/>
        <v>140000</v>
      </c>
    </row>
    <row r="218" spans="1:4" ht="31.5">
      <c r="A218" s="24" t="s">
        <v>168</v>
      </c>
      <c r="B218" s="19">
        <v>480240</v>
      </c>
      <c r="C218" s="20">
        <v>40000</v>
      </c>
      <c r="D218" s="20">
        <f t="shared" si="2"/>
        <v>520240</v>
      </c>
    </row>
    <row r="219" spans="1:4" ht="31.5">
      <c r="A219" s="24" t="s">
        <v>169</v>
      </c>
      <c r="B219" s="19">
        <v>0</v>
      </c>
      <c r="C219" s="20">
        <v>40000</v>
      </c>
      <c r="D219" s="20">
        <f t="shared" si="2"/>
        <v>40000</v>
      </c>
    </row>
    <row r="220" spans="1:4" ht="31.5">
      <c r="A220" s="24" t="s">
        <v>170</v>
      </c>
      <c r="B220" s="19">
        <v>0</v>
      </c>
      <c r="C220" s="20">
        <v>30000</v>
      </c>
      <c r="D220" s="20">
        <f t="shared" si="2"/>
        <v>30000</v>
      </c>
    </row>
    <row r="221" spans="1:4" ht="15.75">
      <c r="A221" s="24" t="s">
        <v>171</v>
      </c>
      <c r="B221" s="19">
        <v>0</v>
      </c>
      <c r="C221" s="20">
        <v>80000</v>
      </c>
      <c r="D221" s="20">
        <f t="shared" si="2"/>
        <v>80000</v>
      </c>
    </row>
    <row r="222" spans="1:4" ht="31.5">
      <c r="A222" s="24" t="s">
        <v>172</v>
      </c>
      <c r="B222" s="19">
        <v>500000</v>
      </c>
      <c r="C222" s="20">
        <v>40000</v>
      </c>
      <c r="D222" s="20">
        <f t="shared" si="2"/>
        <v>540000</v>
      </c>
    </row>
    <row r="223" spans="1:4" ht="15.75">
      <c r="A223" s="24"/>
      <c r="B223" s="19"/>
      <c r="C223" s="20"/>
      <c r="D223" s="20"/>
    </row>
    <row r="224" spans="1:4" ht="31.5">
      <c r="A224" s="23" t="s">
        <v>133</v>
      </c>
      <c r="B224" s="19">
        <v>0</v>
      </c>
      <c r="C224" s="20">
        <v>1700000</v>
      </c>
      <c r="D224" s="20">
        <f>B224+C224</f>
        <v>1700000</v>
      </c>
    </row>
    <row r="225" spans="1:4" ht="15.75">
      <c r="A225" s="23"/>
      <c r="B225" s="19"/>
      <c r="C225" s="20"/>
      <c r="D225" s="20"/>
    </row>
    <row r="226" spans="1:4" ht="15.75">
      <c r="A226" s="23" t="s">
        <v>216</v>
      </c>
      <c r="B226" s="19"/>
      <c r="C226" s="20"/>
      <c r="D226" s="20"/>
    </row>
    <row r="227" spans="1:4" ht="15.75">
      <c r="A227" s="24" t="s">
        <v>173</v>
      </c>
      <c r="B227" s="19">
        <v>20000000</v>
      </c>
      <c r="C227" s="20">
        <v>20000000</v>
      </c>
      <c r="D227" s="20">
        <f>B227+C227</f>
        <v>40000000</v>
      </c>
    </row>
    <row r="228" spans="1:4" ht="15.75">
      <c r="A228" s="24"/>
      <c r="B228" s="19"/>
      <c r="C228" s="20"/>
      <c r="D228" s="20"/>
    </row>
    <row r="229" spans="1:4" ht="15.75">
      <c r="A229" s="21" t="s">
        <v>24</v>
      </c>
      <c r="C229" s="22">
        <f>SUM(C189:C228)</f>
        <v>31754932</v>
      </c>
      <c r="D229" s="21"/>
    </row>
    <row r="230" spans="1:4" ht="15.75">
      <c r="A230" s="24"/>
      <c r="B230" s="19"/>
      <c r="C230" s="20"/>
      <c r="D230" s="20"/>
    </row>
    <row r="231" spans="1:4" ht="15.75">
      <c r="A231" s="24"/>
      <c r="B231" s="19"/>
      <c r="C231" s="20"/>
      <c r="D231" s="20"/>
    </row>
    <row r="232" spans="1:4" ht="15.75">
      <c r="A232" s="7" t="s">
        <v>120</v>
      </c>
      <c r="B232" s="17" t="s">
        <v>111</v>
      </c>
      <c r="C232" s="17" t="s">
        <v>10</v>
      </c>
      <c r="D232" s="17" t="s">
        <v>6</v>
      </c>
    </row>
    <row r="233" spans="1:4" ht="15.75" customHeight="1">
      <c r="A233" s="7" t="s">
        <v>7</v>
      </c>
      <c r="B233" s="55" t="s">
        <v>112</v>
      </c>
      <c r="D233" s="17" t="s">
        <v>8</v>
      </c>
    </row>
    <row r="234" spans="1:4" ht="15.75" customHeight="1">
      <c r="A234" s="7"/>
      <c r="B234" s="55"/>
      <c r="D234" s="17"/>
    </row>
    <row r="235" spans="1:4" ht="15.75">
      <c r="A235" s="3" t="s">
        <v>121</v>
      </c>
      <c r="B235" s="19">
        <v>10000000</v>
      </c>
      <c r="C235" s="20">
        <v>2500000</v>
      </c>
      <c r="D235" s="20">
        <f>B235-C235</f>
        <v>7500000</v>
      </c>
    </row>
    <row r="236" spans="1:4" ht="15.75">
      <c r="A236" s="3"/>
      <c r="B236" s="19"/>
      <c r="C236" s="20"/>
      <c r="D236" s="20"/>
    </row>
    <row r="237" spans="1:4" ht="15.75">
      <c r="A237" s="3" t="s">
        <v>126</v>
      </c>
      <c r="B237" s="19">
        <v>26085000</v>
      </c>
      <c r="C237" s="20">
        <v>5091200</v>
      </c>
      <c r="D237" s="20">
        <f>B237-C237</f>
        <v>20993800</v>
      </c>
    </row>
    <row r="238" spans="1:4" ht="15.75">
      <c r="A238" s="3"/>
      <c r="B238" s="19"/>
      <c r="C238" s="20"/>
      <c r="D238" s="20"/>
    </row>
    <row r="239" spans="1:4" ht="15.75">
      <c r="A239" s="3" t="s">
        <v>134</v>
      </c>
      <c r="B239" s="19">
        <v>15000000</v>
      </c>
      <c r="C239" s="20">
        <v>1700000</v>
      </c>
      <c r="D239" s="20">
        <f>B239-C239</f>
        <v>13300000</v>
      </c>
    </row>
    <row r="240" spans="1:4" ht="15.75">
      <c r="A240" s="3"/>
      <c r="B240" s="19"/>
      <c r="C240" s="20"/>
      <c r="D240" s="20"/>
    </row>
    <row r="241" spans="1:4" ht="15.75">
      <c r="A241" s="3" t="s">
        <v>143</v>
      </c>
      <c r="B241" s="19"/>
      <c r="C241" s="20"/>
      <c r="D241" s="20"/>
    </row>
    <row r="242" spans="1:4" ht="15.75">
      <c r="A242" s="24" t="s">
        <v>122</v>
      </c>
      <c r="B242" s="19">
        <f>D190</f>
        <v>132821553</v>
      </c>
      <c r="C242" s="20">
        <v>763732</v>
      </c>
      <c r="D242" s="20">
        <f>B242-C242</f>
        <v>132057821</v>
      </c>
    </row>
    <row r="243" spans="1:4" ht="15.75">
      <c r="A243" s="24"/>
      <c r="B243" s="19"/>
      <c r="C243" s="20"/>
      <c r="D243" s="20"/>
    </row>
    <row r="244" spans="1:4" ht="15.75">
      <c r="A244" s="3" t="s">
        <v>144</v>
      </c>
      <c r="B244" s="19"/>
      <c r="C244" s="20"/>
      <c r="D244" s="20"/>
    </row>
    <row r="245" spans="1:4" ht="15.75">
      <c r="A245" s="24" t="s">
        <v>145</v>
      </c>
      <c r="B245" s="19">
        <v>1700000</v>
      </c>
      <c r="C245" s="20">
        <v>1700000</v>
      </c>
      <c r="D245" s="20">
        <f>B245-C245</f>
        <v>0</v>
      </c>
    </row>
    <row r="246" spans="1:4" ht="15.75">
      <c r="A246" s="24"/>
      <c r="B246" s="19"/>
      <c r="C246" s="20"/>
      <c r="D246" s="20"/>
    </row>
    <row r="247" spans="1:4" ht="15.75">
      <c r="A247" s="3" t="s">
        <v>217</v>
      </c>
      <c r="B247" s="19"/>
      <c r="C247" s="20"/>
      <c r="D247" s="20"/>
    </row>
    <row r="248" spans="1:4" ht="15.75">
      <c r="A248" s="24" t="s">
        <v>218</v>
      </c>
      <c r="B248" s="19">
        <v>260000000</v>
      </c>
      <c r="C248" s="20">
        <v>20000000</v>
      </c>
      <c r="D248" s="20">
        <f>B248-C248</f>
        <v>240000000</v>
      </c>
    </row>
    <row r="249" spans="1:4" ht="15.75">
      <c r="A249" s="7"/>
      <c r="B249" s="55"/>
      <c r="D249" s="17"/>
    </row>
    <row r="250" spans="1:4" ht="15.75">
      <c r="A250" s="21" t="s">
        <v>60</v>
      </c>
      <c r="C250" s="22">
        <f>SUM(C235:C249)</f>
        <v>31754932</v>
      </c>
      <c r="D250" s="21"/>
    </row>
    <row r="251" spans="1:4" ht="15.75">
      <c r="A251" s="50"/>
      <c r="B251" s="50"/>
      <c r="C251" s="50"/>
      <c r="D251" s="50"/>
    </row>
    <row r="252" spans="1:4" ht="15.75">
      <c r="A252" s="2"/>
      <c r="B252" s="2"/>
      <c r="C252" s="2"/>
      <c r="D252" s="2"/>
    </row>
    <row r="253" spans="1:4" ht="15.75">
      <c r="A253" s="77" t="s">
        <v>17</v>
      </c>
      <c r="B253" s="77"/>
      <c r="C253" s="77"/>
      <c r="D253" s="77"/>
    </row>
    <row r="254" spans="1:4" ht="15.75">
      <c r="A254" s="56"/>
      <c r="B254" s="56"/>
      <c r="C254" s="56"/>
      <c r="D254" s="56"/>
    </row>
    <row r="255" spans="1:4" ht="15.75">
      <c r="A255" s="78" t="s">
        <v>180</v>
      </c>
      <c r="B255" s="78"/>
      <c r="C255" s="78"/>
      <c r="D255" s="78"/>
    </row>
    <row r="256" spans="1:4" ht="15.75">
      <c r="A256" s="56"/>
      <c r="B256" s="56"/>
      <c r="C256" s="56"/>
      <c r="D256" s="56"/>
    </row>
    <row r="257" spans="1:4" ht="15.75">
      <c r="A257" s="77" t="s">
        <v>179</v>
      </c>
      <c r="B257" s="77"/>
      <c r="C257" s="77"/>
      <c r="D257" s="77"/>
    </row>
    <row r="258" ht="15.75">
      <c r="A258" s="3"/>
    </row>
    <row r="259" spans="1:4" ht="15.75">
      <c r="A259" s="71" t="s">
        <v>71</v>
      </c>
      <c r="B259" s="71"/>
      <c r="C259" s="71"/>
      <c r="D259" s="71"/>
    </row>
    <row r="260" ht="15.75">
      <c r="A260" s="3"/>
    </row>
    <row r="261" ht="15.75">
      <c r="A261" s="3" t="s">
        <v>72</v>
      </c>
    </row>
    <row r="262" ht="15.75">
      <c r="A262" s="3" t="s">
        <v>15</v>
      </c>
    </row>
    <row r="263" ht="15.75">
      <c r="A263" s="3"/>
    </row>
    <row r="264" spans="1:3" ht="15.75">
      <c r="A264" s="4" t="s">
        <v>18</v>
      </c>
      <c r="B264" s="4"/>
      <c r="C264" s="4" t="s">
        <v>27</v>
      </c>
    </row>
    <row r="265" spans="1:3" ht="15.75">
      <c r="A265" s="4" t="s">
        <v>25</v>
      </c>
      <c r="B265" s="4"/>
      <c r="C265" s="4" t="s">
        <v>26</v>
      </c>
    </row>
  </sheetData>
  <sheetProtection/>
  <mergeCells count="17">
    <mergeCell ref="A12:D12"/>
    <mergeCell ref="A14:D14"/>
    <mergeCell ref="A160:D160"/>
    <mergeCell ref="A257:D257"/>
    <mergeCell ref="A255:D255"/>
    <mergeCell ref="A162:D162"/>
    <mergeCell ref="A253:D253"/>
    <mergeCell ref="A259:D259"/>
    <mergeCell ref="A97:D97"/>
    <mergeCell ref="A1:D1"/>
    <mergeCell ref="A2:D2"/>
    <mergeCell ref="A4:D4"/>
    <mergeCell ref="A6:D6"/>
    <mergeCell ref="A90:D90"/>
    <mergeCell ref="A20:D20"/>
    <mergeCell ref="A7:D7"/>
    <mergeCell ref="A10:D10"/>
  </mergeCells>
  <printOptions/>
  <pageMargins left="0.75" right="0.75" top="1" bottom="1" header="0.5" footer="0.5"/>
  <pageSetup horizontalDpi="300" verticalDpi="300" orientation="portrait" paperSize="9" scale="86" r:id="rId1"/>
  <rowBreaks count="5" manualBreakCount="5">
    <brk id="44" max="3" man="1"/>
    <brk id="87" max="3" man="1"/>
    <brk id="137" max="3" man="1"/>
    <brk id="184" max="3" man="1"/>
    <brk id="21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40">
      <selection activeCell="C22" sqref="C22"/>
    </sheetView>
  </sheetViews>
  <sheetFormatPr defaultColWidth="9.00390625" defaultRowHeight="12.75"/>
  <cols>
    <col min="1" max="1" width="33.875" style="0" customWidth="1"/>
    <col min="2" max="3" width="14.625" style="0" customWidth="1"/>
    <col min="4" max="4" width="17.125" style="0" customWidth="1"/>
  </cols>
  <sheetData>
    <row r="1" spans="1:4" ht="18" customHeight="1">
      <c r="A1" s="27"/>
      <c r="B1" s="27"/>
      <c r="C1" s="79" t="s">
        <v>178</v>
      </c>
      <c r="D1" s="79"/>
    </row>
    <row r="2" spans="1:4" ht="18" customHeight="1">
      <c r="A2" s="27"/>
      <c r="B2" s="27"/>
      <c r="C2" s="28"/>
      <c r="D2" s="28"/>
    </row>
    <row r="3" spans="1:4" ht="18" customHeight="1">
      <c r="A3" s="80" t="s">
        <v>31</v>
      </c>
      <c r="B3" s="80"/>
      <c r="C3" s="80"/>
      <c r="D3" s="80"/>
    </row>
    <row r="4" spans="1:4" ht="18" customHeight="1">
      <c r="A4" s="29"/>
      <c r="B4" s="29"/>
      <c r="C4" s="29"/>
      <c r="D4" s="29"/>
    </row>
    <row r="5" spans="1:4" ht="18" customHeight="1">
      <c r="A5" s="30" t="s">
        <v>32</v>
      </c>
      <c r="B5" s="31" t="s">
        <v>33</v>
      </c>
      <c r="C5" s="31" t="s">
        <v>34</v>
      </c>
      <c r="D5" s="31" t="s">
        <v>35</v>
      </c>
    </row>
    <row r="6" spans="1:4" ht="18" customHeight="1">
      <c r="A6" s="32" t="s">
        <v>36</v>
      </c>
      <c r="B6" s="33">
        <f>C6+D6</f>
        <v>240000</v>
      </c>
      <c r="C6" s="34">
        <v>240000</v>
      </c>
      <c r="D6" s="34"/>
    </row>
    <row r="7" spans="1:4" ht="18" customHeight="1">
      <c r="A7" s="32" t="s">
        <v>37</v>
      </c>
      <c r="B7" s="33">
        <f aca="true" t="shared" si="0" ref="B7:B23">C7+D7</f>
        <v>205975</v>
      </c>
      <c r="C7" s="34">
        <v>40000</v>
      </c>
      <c r="D7" s="34">
        <v>165975</v>
      </c>
    </row>
    <row r="8" spans="1:4" ht="18" customHeight="1">
      <c r="A8" s="32" t="s">
        <v>38</v>
      </c>
      <c r="B8" s="33">
        <f t="shared" si="0"/>
        <v>268832</v>
      </c>
      <c r="C8" s="34">
        <v>48118</v>
      </c>
      <c r="D8" s="34">
        <v>220714</v>
      </c>
    </row>
    <row r="9" spans="1:4" ht="18" customHeight="1">
      <c r="A9" s="35" t="s">
        <v>39</v>
      </c>
      <c r="B9" s="33">
        <f t="shared" si="0"/>
        <v>132626</v>
      </c>
      <c r="C9" s="36">
        <v>20000</v>
      </c>
      <c r="D9" s="36">
        <v>112626</v>
      </c>
    </row>
    <row r="10" spans="1:4" ht="18" customHeight="1">
      <c r="A10" s="37" t="s">
        <v>40</v>
      </c>
      <c r="B10" s="33">
        <f t="shared" si="0"/>
        <v>528</v>
      </c>
      <c r="C10" s="34">
        <v>528</v>
      </c>
      <c r="D10" s="34"/>
    </row>
    <row r="11" spans="1:4" ht="18" customHeight="1">
      <c r="A11" s="37" t="s">
        <v>41</v>
      </c>
      <c r="B11" s="33">
        <f t="shared" si="0"/>
        <v>9720</v>
      </c>
      <c r="C11" s="34">
        <v>3359</v>
      </c>
      <c r="D11" s="34">
        <v>6361</v>
      </c>
    </row>
    <row r="12" spans="1:4" ht="18" customHeight="1">
      <c r="A12" s="37" t="s">
        <v>42</v>
      </c>
      <c r="B12" s="33">
        <f t="shared" si="0"/>
        <v>15000</v>
      </c>
      <c r="C12" s="34">
        <v>15000</v>
      </c>
      <c r="D12" s="34"/>
    </row>
    <row r="13" spans="1:4" ht="35.25" customHeight="1">
      <c r="A13" s="37" t="s">
        <v>43</v>
      </c>
      <c r="B13" s="33">
        <f t="shared" si="0"/>
        <v>6000</v>
      </c>
      <c r="C13" s="34">
        <v>6000</v>
      </c>
      <c r="D13" s="34"/>
    </row>
    <row r="14" spans="1:4" ht="35.25" customHeight="1">
      <c r="A14" s="37" t="s">
        <v>44</v>
      </c>
      <c r="B14" s="33">
        <f t="shared" si="0"/>
        <v>32000</v>
      </c>
      <c r="C14" s="34">
        <v>32000</v>
      </c>
      <c r="D14" s="34"/>
    </row>
    <row r="15" spans="1:4" ht="35.25" customHeight="1">
      <c r="A15" s="37" t="s">
        <v>45</v>
      </c>
      <c r="B15" s="33">
        <f t="shared" si="0"/>
        <v>10000</v>
      </c>
      <c r="C15" s="34">
        <v>6000</v>
      </c>
      <c r="D15" s="34">
        <v>4000</v>
      </c>
    </row>
    <row r="16" spans="1:4" ht="35.25" customHeight="1">
      <c r="A16" s="37" t="s">
        <v>46</v>
      </c>
      <c r="B16" s="33">
        <f t="shared" si="0"/>
        <v>7500</v>
      </c>
      <c r="C16" s="34">
        <v>7500</v>
      </c>
      <c r="D16" s="34"/>
    </row>
    <row r="17" spans="1:4" ht="35.25" customHeight="1">
      <c r="A17" s="37" t="s">
        <v>61</v>
      </c>
      <c r="B17" s="33">
        <f t="shared" si="0"/>
        <v>8317</v>
      </c>
      <c r="C17" s="34">
        <v>2079</v>
      </c>
      <c r="D17" s="34">
        <v>6238</v>
      </c>
    </row>
    <row r="18" spans="1:4" ht="35.25" customHeight="1">
      <c r="A18" s="37" t="s">
        <v>67</v>
      </c>
      <c r="B18" s="33">
        <f t="shared" si="0"/>
        <v>31930</v>
      </c>
      <c r="C18" s="34">
        <v>11930</v>
      </c>
      <c r="D18" s="34">
        <v>20000</v>
      </c>
    </row>
    <row r="19" spans="1:4" ht="35.25" customHeight="1">
      <c r="A19" s="37" t="s">
        <v>68</v>
      </c>
      <c r="B19" s="33">
        <f t="shared" si="0"/>
        <v>8454</v>
      </c>
      <c r="C19" s="34">
        <v>2113</v>
      </c>
      <c r="D19" s="34">
        <v>6341</v>
      </c>
    </row>
    <row r="20" spans="1:4" ht="35.25" customHeight="1">
      <c r="A20" s="37" t="s">
        <v>69</v>
      </c>
      <c r="B20" s="33">
        <f t="shared" si="0"/>
        <v>1490</v>
      </c>
      <c r="C20" s="34">
        <v>372</v>
      </c>
      <c r="D20" s="34">
        <v>1118</v>
      </c>
    </row>
    <row r="21" spans="1:4" ht="35.25" customHeight="1">
      <c r="A21" s="37" t="s">
        <v>70</v>
      </c>
      <c r="B21" s="33">
        <f t="shared" si="0"/>
        <v>27166</v>
      </c>
      <c r="C21" s="34">
        <v>7166</v>
      </c>
      <c r="D21" s="34">
        <v>20000</v>
      </c>
    </row>
    <row r="22" spans="1:4" ht="35.25" customHeight="1">
      <c r="A22" s="37" t="s">
        <v>219</v>
      </c>
      <c r="B22" s="33">
        <f t="shared" si="0"/>
        <v>23312</v>
      </c>
      <c r="C22" s="34">
        <v>4662</v>
      </c>
      <c r="D22" s="34">
        <v>18650</v>
      </c>
    </row>
    <row r="23" spans="1:4" ht="18" customHeight="1">
      <c r="A23" s="38" t="s">
        <v>47</v>
      </c>
      <c r="B23" s="39">
        <f t="shared" si="0"/>
        <v>1028850</v>
      </c>
      <c r="C23" s="40">
        <f>SUM(C6:C22)</f>
        <v>446827</v>
      </c>
      <c r="D23" s="40">
        <f>SUM(D6:D22)</f>
        <v>582023</v>
      </c>
    </row>
    <row r="24" spans="1:4" ht="18" customHeight="1">
      <c r="A24" s="38"/>
      <c r="B24" s="41"/>
      <c r="C24" s="41"/>
      <c r="D24" s="41" t="s">
        <v>14</v>
      </c>
    </row>
    <row r="25" spans="1:4" ht="18" customHeight="1">
      <c r="A25" s="42" t="s">
        <v>48</v>
      </c>
      <c r="B25" s="43" t="s">
        <v>33</v>
      </c>
      <c r="C25" s="43" t="s">
        <v>34</v>
      </c>
      <c r="D25" s="43" t="s">
        <v>35</v>
      </c>
    </row>
    <row r="26" spans="1:4" ht="18" customHeight="1">
      <c r="A26" s="37" t="s">
        <v>49</v>
      </c>
      <c r="B26" s="34">
        <f>C26+D26</f>
        <v>33510</v>
      </c>
      <c r="C26" s="34">
        <v>33510</v>
      </c>
      <c r="D26" s="34"/>
    </row>
    <row r="27" spans="1:4" ht="18" customHeight="1">
      <c r="A27" s="37" t="s">
        <v>50</v>
      </c>
      <c r="B27" s="34">
        <f aca="true" t="shared" si="1" ref="B27:B37">C27+D27</f>
        <v>10000</v>
      </c>
      <c r="C27" s="34">
        <v>10000</v>
      </c>
      <c r="D27" s="34"/>
    </row>
    <row r="28" spans="1:4" ht="18" customHeight="1">
      <c r="A28" s="37" t="s">
        <v>51</v>
      </c>
      <c r="B28" s="34">
        <f t="shared" si="1"/>
        <v>14400</v>
      </c>
      <c r="C28" s="34">
        <v>14400</v>
      </c>
      <c r="D28" s="34"/>
    </row>
    <row r="29" spans="1:4" ht="36" customHeight="1">
      <c r="A29" s="37" t="s">
        <v>52</v>
      </c>
      <c r="B29" s="34">
        <f t="shared" si="1"/>
        <v>22671</v>
      </c>
      <c r="C29" s="34">
        <v>12671</v>
      </c>
      <c r="D29" s="34">
        <v>10000</v>
      </c>
    </row>
    <row r="30" spans="1:4" ht="36" customHeight="1">
      <c r="A30" s="44" t="s">
        <v>53</v>
      </c>
      <c r="B30" s="34">
        <f t="shared" si="1"/>
        <v>18098</v>
      </c>
      <c r="C30" s="34">
        <v>12526</v>
      </c>
      <c r="D30" s="34">
        <v>5572</v>
      </c>
    </row>
    <row r="31" spans="1:4" ht="36" customHeight="1">
      <c r="A31" s="44" t="s">
        <v>65</v>
      </c>
      <c r="B31" s="34">
        <f t="shared" si="1"/>
        <v>7387</v>
      </c>
      <c r="C31" s="34">
        <v>3693</v>
      </c>
      <c r="D31" s="34">
        <v>3694</v>
      </c>
    </row>
    <row r="32" spans="1:4" ht="36" customHeight="1">
      <c r="A32" s="44" t="s">
        <v>66</v>
      </c>
      <c r="B32" s="34">
        <f t="shared" si="1"/>
        <v>20698</v>
      </c>
      <c r="C32" s="34">
        <v>10698</v>
      </c>
      <c r="D32" s="34">
        <v>10000</v>
      </c>
    </row>
    <row r="33" spans="1:4" ht="36" customHeight="1">
      <c r="A33" s="44" t="s">
        <v>62</v>
      </c>
      <c r="B33" s="34">
        <f t="shared" si="1"/>
        <v>9520</v>
      </c>
      <c r="C33" s="34">
        <v>9520</v>
      </c>
      <c r="D33" s="34"/>
    </row>
    <row r="34" spans="1:4" ht="40.5" customHeight="1">
      <c r="A34" s="44" t="s">
        <v>63</v>
      </c>
      <c r="B34" s="34">
        <f t="shared" si="1"/>
        <v>28500</v>
      </c>
      <c r="C34" s="34">
        <v>11400</v>
      </c>
      <c r="D34" s="34">
        <v>17100</v>
      </c>
    </row>
    <row r="35" spans="1:4" ht="21" customHeight="1">
      <c r="A35" s="44" t="s">
        <v>64</v>
      </c>
      <c r="B35" s="34">
        <f t="shared" si="1"/>
        <v>32931</v>
      </c>
      <c r="C35" s="34">
        <v>12931</v>
      </c>
      <c r="D35" s="34">
        <v>20000</v>
      </c>
    </row>
    <row r="36" spans="1:4" ht="38.25" customHeight="1">
      <c r="A36" s="44" t="s">
        <v>177</v>
      </c>
      <c r="B36" s="34">
        <f t="shared" si="1"/>
        <v>44405</v>
      </c>
      <c r="C36" s="34">
        <v>4440</v>
      </c>
      <c r="D36" s="34">
        <v>39965</v>
      </c>
    </row>
    <row r="37" spans="1:4" ht="18" customHeight="1">
      <c r="A37" s="45" t="s">
        <v>47</v>
      </c>
      <c r="B37" s="40">
        <f t="shared" si="1"/>
        <v>242120</v>
      </c>
      <c r="C37" s="40">
        <f>SUM(C26:C36)</f>
        <v>135789</v>
      </c>
      <c r="D37" s="40">
        <f>SUM(D26:D36)</f>
        <v>106331</v>
      </c>
    </row>
    <row r="38" spans="1:4" ht="18" customHeight="1">
      <c r="A38" s="46"/>
      <c r="B38" s="46"/>
      <c r="C38" s="46"/>
      <c r="D38" s="46"/>
    </row>
    <row r="39" spans="1:4" ht="18" customHeight="1">
      <c r="A39" s="47" t="s">
        <v>54</v>
      </c>
      <c r="B39" s="27"/>
      <c r="C39" s="27"/>
      <c r="D39" s="27"/>
    </row>
    <row r="40" spans="1:4" ht="18" customHeight="1">
      <c r="A40" s="81" t="s">
        <v>55</v>
      </c>
      <c r="B40" s="81"/>
      <c r="C40" s="48">
        <v>3385</v>
      </c>
      <c r="D40" s="27"/>
    </row>
    <row r="41" spans="1:4" ht="18" customHeight="1">
      <c r="A41" s="81" t="s">
        <v>56</v>
      </c>
      <c r="B41" s="81"/>
      <c r="C41" s="48">
        <v>13880</v>
      </c>
      <c r="D41" s="27"/>
    </row>
    <row r="42" spans="1:4" ht="18" customHeight="1">
      <c r="A42" s="47" t="s">
        <v>57</v>
      </c>
      <c r="B42" s="27"/>
      <c r="C42" s="49">
        <f>SUM(C40:C41)</f>
        <v>17265</v>
      </c>
      <c r="D42" s="27"/>
    </row>
  </sheetData>
  <sheetProtection/>
  <mergeCells count="4">
    <mergeCell ref="C1:D1"/>
    <mergeCell ref="A3:D3"/>
    <mergeCell ref="A40:B40"/>
    <mergeCell ref="A41:B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8" sqref="A18:A19"/>
    </sheetView>
  </sheetViews>
  <sheetFormatPr defaultColWidth="9.00390625" defaultRowHeight="12.75"/>
  <cols>
    <col min="1" max="1" width="18.625" style="0" customWidth="1"/>
    <col min="2" max="13" width="6.125" style="0" customWidth="1"/>
    <col min="14" max="14" width="7.375" style="0" customWidth="1"/>
    <col min="15" max="15" width="7.875" style="0" customWidth="1"/>
    <col min="16" max="16" width="7.125" style="0" customWidth="1"/>
    <col min="17" max="17" width="7.00390625" style="0" customWidth="1"/>
    <col min="18" max="18" width="8.00390625" style="0" customWidth="1"/>
    <col min="19" max="19" width="7.375" style="0" customWidth="1"/>
  </cols>
  <sheetData>
    <row r="1" spans="1:19" ht="27" customHeight="1">
      <c r="A1" s="57"/>
      <c r="B1" s="82" t="s">
        <v>181</v>
      </c>
      <c r="C1" s="83"/>
      <c r="D1" s="83"/>
      <c r="E1" s="84"/>
      <c r="F1" s="82" t="s">
        <v>182</v>
      </c>
      <c r="G1" s="83"/>
      <c r="H1" s="83"/>
      <c r="I1" s="84"/>
      <c r="J1" s="82" t="s">
        <v>183</v>
      </c>
      <c r="K1" s="83"/>
      <c r="L1" s="83"/>
      <c r="M1" s="84"/>
      <c r="N1" s="85" t="s">
        <v>184</v>
      </c>
      <c r="O1" s="85"/>
      <c r="P1" s="85"/>
      <c r="Q1" s="85"/>
      <c r="R1" s="85"/>
      <c r="S1" s="85"/>
    </row>
    <row r="2" spans="1:19" ht="15">
      <c r="A2" s="58" t="s">
        <v>185</v>
      </c>
      <c r="B2" s="86">
        <v>39814</v>
      </c>
      <c r="C2" s="87"/>
      <c r="D2" s="86">
        <v>40178</v>
      </c>
      <c r="E2" s="87"/>
      <c r="F2" s="86">
        <v>39814</v>
      </c>
      <c r="G2" s="87"/>
      <c r="H2" s="86">
        <v>40178</v>
      </c>
      <c r="I2" s="87"/>
      <c r="J2" s="86">
        <v>39814</v>
      </c>
      <c r="K2" s="87"/>
      <c r="L2" s="86">
        <v>40178</v>
      </c>
      <c r="M2" s="87"/>
      <c r="N2" s="86">
        <v>39814</v>
      </c>
      <c r="O2" s="88"/>
      <c r="P2" s="87"/>
      <c r="Q2" s="89">
        <v>40178</v>
      </c>
      <c r="R2" s="89"/>
      <c r="S2" s="89"/>
    </row>
    <row r="3" spans="1:19" ht="29.25" customHeight="1">
      <c r="A3" s="59"/>
      <c r="B3" s="60" t="s">
        <v>186</v>
      </c>
      <c r="C3" s="60" t="s">
        <v>187</v>
      </c>
      <c r="D3" s="60" t="s">
        <v>186</v>
      </c>
      <c r="E3" s="60" t="s">
        <v>187</v>
      </c>
      <c r="F3" s="60" t="s">
        <v>186</v>
      </c>
      <c r="G3" s="60" t="s">
        <v>187</v>
      </c>
      <c r="H3" s="60" t="s">
        <v>186</v>
      </c>
      <c r="I3" s="60" t="s">
        <v>187</v>
      </c>
      <c r="J3" s="60" t="s">
        <v>186</v>
      </c>
      <c r="K3" s="60" t="s">
        <v>187</v>
      </c>
      <c r="L3" s="60" t="s">
        <v>186</v>
      </c>
      <c r="M3" s="60" t="s">
        <v>187</v>
      </c>
      <c r="N3" s="60" t="s">
        <v>186</v>
      </c>
      <c r="O3" s="60" t="s">
        <v>187</v>
      </c>
      <c r="P3" s="61" t="s">
        <v>188</v>
      </c>
      <c r="Q3" s="60" t="s">
        <v>186</v>
      </c>
      <c r="R3" s="60" t="s">
        <v>187</v>
      </c>
      <c r="S3" s="62" t="s">
        <v>188</v>
      </c>
    </row>
    <row r="4" spans="1:19" ht="21" customHeight="1">
      <c r="A4" s="90" t="s">
        <v>189</v>
      </c>
      <c r="B4" s="60">
        <v>32</v>
      </c>
      <c r="C4" s="60">
        <v>26</v>
      </c>
      <c r="D4" s="57">
        <v>32</v>
      </c>
      <c r="E4" s="57">
        <v>17</v>
      </c>
      <c r="F4" s="57"/>
      <c r="G4" s="57">
        <v>2</v>
      </c>
      <c r="H4" s="57"/>
      <c r="I4" s="57"/>
      <c r="J4" s="57"/>
      <c r="K4" s="57"/>
      <c r="L4" s="57"/>
      <c r="M4" s="57"/>
      <c r="N4" s="57">
        <v>32</v>
      </c>
      <c r="O4" s="57">
        <v>28</v>
      </c>
      <c r="P4" s="63">
        <v>60</v>
      </c>
      <c r="Q4" s="57">
        <v>32</v>
      </c>
      <c r="R4" s="57">
        <v>17</v>
      </c>
      <c r="S4" s="62">
        <v>49</v>
      </c>
    </row>
    <row r="5" spans="1:19" ht="21" customHeight="1">
      <c r="A5" s="91"/>
      <c r="B5" s="60"/>
      <c r="C5" s="60"/>
      <c r="D5" s="57"/>
      <c r="E5" s="57"/>
      <c r="F5" s="57"/>
      <c r="G5" s="57">
        <v>1</v>
      </c>
      <c r="H5" s="57"/>
      <c r="I5" s="57"/>
      <c r="J5" s="57"/>
      <c r="K5" s="57"/>
      <c r="L5" s="57"/>
      <c r="M5" s="57"/>
      <c r="N5" s="57">
        <v>32</v>
      </c>
      <c r="O5" s="57">
        <v>27</v>
      </c>
      <c r="P5" s="63">
        <v>59</v>
      </c>
      <c r="Q5" s="57">
        <v>32</v>
      </c>
      <c r="R5" s="57">
        <v>17</v>
      </c>
      <c r="S5" s="62">
        <v>49</v>
      </c>
    </row>
    <row r="6" spans="1:19" ht="21" customHeight="1">
      <c r="A6" s="92" t="s">
        <v>190</v>
      </c>
      <c r="B6" s="60">
        <v>96</v>
      </c>
      <c r="C6" s="60">
        <v>30</v>
      </c>
      <c r="D6" s="57">
        <v>86</v>
      </c>
      <c r="E6" s="57">
        <v>35</v>
      </c>
      <c r="F6" s="57">
        <v>8</v>
      </c>
      <c r="G6" s="57">
        <v>6</v>
      </c>
      <c r="H6" s="57">
        <v>7</v>
      </c>
      <c r="I6" s="57">
        <v>9</v>
      </c>
      <c r="J6" s="57">
        <v>2</v>
      </c>
      <c r="K6" s="57"/>
      <c r="L6" s="57">
        <v>1</v>
      </c>
      <c r="M6" s="57"/>
      <c r="N6" s="57">
        <v>104</v>
      </c>
      <c r="O6" s="57">
        <v>36</v>
      </c>
      <c r="P6" s="63">
        <v>140</v>
      </c>
      <c r="Q6" s="57">
        <v>93</v>
      </c>
      <c r="R6" s="57">
        <v>44</v>
      </c>
      <c r="S6" s="62">
        <v>137</v>
      </c>
    </row>
    <row r="7" spans="1:19" ht="21" customHeight="1">
      <c r="A7" s="92"/>
      <c r="B7" s="60"/>
      <c r="C7" s="60"/>
      <c r="D7" s="57"/>
      <c r="E7" s="57"/>
      <c r="F7" s="57">
        <v>5.22</v>
      </c>
      <c r="G7" s="57">
        <v>4</v>
      </c>
      <c r="H7" s="57">
        <v>4.72</v>
      </c>
      <c r="I7" s="57">
        <v>6</v>
      </c>
      <c r="J7" s="57">
        <v>1.5</v>
      </c>
      <c r="K7" s="57"/>
      <c r="L7" s="57">
        <v>0.5</v>
      </c>
      <c r="M7" s="57"/>
      <c r="N7" s="65">
        <v>101.22</v>
      </c>
      <c r="O7" s="57">
        <v>34</v>
      </c>
      <c r="P7" s="66">
        <v>135.22</v>
      </c>
      <c r="Q7" s="65">
        <v>90.72</v>
      </c>
      <c r="R7" s="57">
        <v>41</v>
      </c>
      <c r="S7" s="66">
        <v>131.72</v>
      </c>
    </row>
    <row r="8" spans="1:19" ht="21" customHeight="1">
      <c r="A8" s="92" t="s">
        <v>191</v>
      </c>
      <c r="B8" s="60">
        <v>27</v>
      </c>
      <c r="C8" s="60">
        <v>6</v>
      </c>
      <c r="D8" s="57">
        <v>27</v>
      </c>
      <c r="E8" s="57">
        <v>5</v>
      </c>
      <c r="F8" s="57">
        <v>3</v>
      </c>
      <c r="G8" s="57">
        <v>2</v>
      </c>
      <c r="H8" s="57">
        <v>3</v>
      </c>
      <c r="I8" s="57"/>
      <c r="J8" s="57"/>
      <c r="K8" s="57"/>
      <c r="L8" s="57"/>
      <c r="M8" s="57"/>
      <c r="N8" s="57">
        <v>30</v>
      </c>
      <c r="O8" s="57">
        <v>8</v>
      </c>
      <c r="P8" s="63">
        <v>38</v>
      </c>
      <c r="Q8" s="57">
        <v>30</v>
      </c>
      <c r="R8" s="57">
        <v>5</v>
      </c>
      <c r="S8" s="62">
        <v>35</v>
      </c>
    </row>
    <row r="9" spans="1:19" ht="21" customHeight="1">
      <c r="A9" s="92"/>
      <c r="B9" s="60"/>
      <c r="C9" s="60"/>
      <c r="D9" s="57"/>
      <c r="E9" s="57"/>
      <c r="F9" s="57">
        <v>2.5</v>
      </c>
      <c r="G9" s="57">
        <v>1.5</v>
      </c>
      <c r="H9" s="57">
        <v>2.5</v>
      </c>
      <c r="I9" s="57"/>
      <c r="J9" s="57"/>
      <c r="K9" s="57"/>
      <c r="L9" s="57"/>
      <c r="M9" s="57"/>
      <c r="N9" s="57">
        <v>29.5</v>
      </c>
      <c r="O9" s="57">
        <v>7.5</v>
      </c>
      <c r="P9" s="63">
        <v>37</v>
      </c>
      <c r="Q9" s="57">
        <v>29.5</v>
      </c>
      <c r="R9" s="57">
        <v>5</v>
      </c>
      <c r="S9" s="62">
        <v>34.5</v>
      </c>
    </row>
    <row r="10" spans="1:19" ht="21" customHeight="1">
      <c r="A10" s="92" t="s">
        <v>192</v>
      </c>
      <c r="B10" s="60">
        <v>24</v>
      </c>
      <c r="C10" s="60">
        <v>8</v>
      </c>
      <c r="D10" s="57">
        <v>24</v>
      </c>
      <c r="E10" s="57">
        <v>8</v>
      </c>
      <c r="F10" s="57">
        <v>2</v>
      </c>
      <c r="G10" s="57"/>
      <c r="H10" s="57">
        <v>2</v>
      </c>
      <c r="I10" s="57"/>
      <c r="J10" s="57">
        <v>1</v>
      </c>
      <c r="K10" s="57"/>
      <c r="L10" s="57">
        <v>1</v>
      </c>
      <c r="M10" s="57"/>
      <c r="N10" s="57">
        <v>26</v>
      </c>
      <c r="O10" s="57">
        <v>8</v>
      </c>
      <c r="P10" s="63">
        <v>34</v>
      </c>
      <c r="Q10" s="57">
        <v>26</v>
      </c>
      <c r="R10" s="57">
        <v>8</v>
      </c>
      <c r="S10" s="62">
        <v>34</v>
      </c>
    </row>
    <row r="11" spans="1:19" ht="21" customHeight="1">
      <c r="A11" s="92"/>
      <c r="B11" s="60"/>
      <c r="C11" s="60"/>
      <c r="D11" s="57"/>
      <c r="E11" s="57"/>
      <c r="F11" s="57">
        <v>1.64</v>
      </c>
      <c r="G11" s="57"/>
      <c r="H11" s="57">
        <v>1.64</v>
      </c>
      <c r="I11" s="57"/>
      <c r="J11" s="57">
        <v>1</v>
      </c>
      <c r="K11" s="57"/>
      <c r="L11" s="57">
        <v>1</v>
      </c>
      <c r="M11" s="57"/>
      <c r="N11" s="57">
        <v>25.64</v>
      </c>
      <c r="O11" s="57">
        <v>8</v>
      </c>
      <c r="P11" s="63">
        <v>33.64</v>
      </c>
      <c r="Q11" s="57">
        <v>25.64</v>
      </c>
      <c r="R11" s="57">
        <v>8</v>
      </c>
      <c r="S11" s="62">
        <v>33.64</v>
      </c>
    </row>
    <row r="12" spans="1:19" ht="21" customHeight="1">
      <c r="A12" s="92" t="s">
        <v>193</v>
      </c>
      <c r="B12" s="60">
        <v>11</v>
      </c>
      <c r="C12" s="60">
        <v>2</v>
      </c>
      <c r="D12" s="57">
        <v>11</v>
      </c>
      <c r="E12" s="57">
        <v>2</v>
      </c>
      <c r="F12" s="57">
        <v>2</v>
      </c>
      <c r="G12" s="57"/>
      <c r="H12" s="57">
        <v>2</v>
      </c>
      <c r="I12" s="57"/>
      <c r="J12" s="57"/>
      <c r="K12" s="57"/>
      <c r="L12" s="57"/>
      <c r="M12" s="57"/>
      <c r="N12" s="57">
        <v>13</v>
      </c>
      <c r="O12" s="57">
        <v>2</v>
      </c>
      <c r="P12" s="63">
        <v>15</v>
      </c>
      <c r="Q12" s="57">
        <v>13</v>
      </c>
      <c r="R12" s="57">
        <v>2</v>
      </c>
      <c r="S12" s="62">
        <v>15</v>
      </c>
    </row>
    <row r="13" spans="1:19" ht="21" customHeight="1">
      <c r="A13" s="92"/>
      <c r="B13" s="60"/>
      <c r="C13" s="60"/>
      <c r="D13" s="57"/>
      <c r="E13" s="57"/>
      <c r="F13" s="57">
        <v>1</v>
      </c>
      <c r="G13" s="57"/>
      <c r="H13" s="57">
        <v>1</v>
      </c>
      <c r="I13" s="57"/>
      <c r="J13" s="57"/>
      <c r="K13" s="57"/>
      <c r="L13" s="57"/>
      <c r="M13" s="57"/>
      <c r="N13" s="57">
        <v>12</v>
      </c>
      <c r="O13" s="57">
        <v>2</v>
      </c>
      <c r="P13" s="63">
        <v>14</v>
      </c>
      <c r="Q13" s="57">
        <v>12</v>
      </c>
      <c r="R13" s="57">
        <v>2</v>
      </c>
      <c r="S13" s="62">
        <v>14</v>
      </c>
    </row>
    <row r="14" spans="1:19" ht="21" customHeight="1">
      <c r="A14" s="92" t="s">
        <v>194</v>
      </c>
      <c r="B14" s="60">
        <v>71</v>
      </c>
      <c r="C14" s="60">
        <v>24</v>
      </c>
      <c r="D14" s="57">
        <v>70</v>
      </c>
      <c r="E14" s="57">
        <v>24</v>
      </c>
      <c r="F14" s="57">
        <v>7</v>
      </c>
      <c r="G14" s="57">
        <v>1</v>
      </c>
      <c r="H14" s="57">
        <v>7</v>
      </c>
      <c r="I14" s="57">
        <v>2</v>
      </c>
      <c r="J14" s="57"/>
      <c r="K14" s="57"/>
      <c r="L14" s="57"/>
      <c r="M14" s="57"/>
      <c r="N14" s="57">
        <v>78</v>
      </c>
      <c r="O14" s="57">
        <v>25</v>
      </c>
      <c r="P14" s="63">
        <v>103</v>
      </c>
      <c r="Q14" s="57">
        <v>77</v>
      </c>
      <c r="R14" s="57">
        <v>26</v>
      </c>
      <c r="S14" s="62">
        <v>103</v>
      </c>
    </row>
    <row r="15" spans="1:19" ht="21" customHeight="1">
      <c r="A15" s="92"/>
      <c r="B15" s="60"/>
      <c r="C15" s="60"/>
      <c r="D15" s="57"/>
      <c r="E15" s="57"/>
      <c r="F15" s="57">
        <v>3</v>
      </c>
      <c r="G15" s="57">
        <v>0.75</v>
      </c>
      <c r="H15" s="57">
        <v>3</v>
      </c>
      <c r="I15" s="57">
        <v>1.5</v>
      </c>
      <c r="J15" s="57"/>
      <c r="K15" s="57"/>
      <c r="L15" s="57"/>
      <c r="M15" s="57"/>
      <c r="N15" s="57">
        <v>74</v>
      </c>
      <c r="O15" s="57">
        <v>24.75</v>
      </c>
      <c r="P15" s="63">
        <v>98.75</v>
      </c>
      <c r="Q15" s="57">
        <v>73</v>
      </c>
      <c r="R15" s="57">
        <v>25.5</v>
      </c>
      <c r="S15" s="62">
        <v>98.5</v>
      </c>
    </row>
    <row r="16" spans="1:19" ht="21" customHeight="1">
      <c r="A16" s="93" t="s">
        <v>195</v>
      </c>
      <c r="B16" s="60">
        <v>6</v>
      </c>
      <c r="C16" s="60"/>
      <c r="D16" s="57">
        <v>6</v>
      </c>
      <c r="E16" s="57"/>
      <c r="F16" s="57"/>
      <c r="G16" s="57">
        <v>1</v>
      </c>
      <c r="H16" s="57"/>
      <c r="I16" s="57">
        <v>1</v>
      </c>
      <c r="J16" s="57"/>
      <c r="K16" s="57"/>
      <c r="L16" s="57"/>
      <c r="M16" s="57"/>
      <c r="N16" s="57">
        <v>6</v>
      </c>
      <c r="O16" s="57">
        <v>1</v>
      </c>
      <c r="P16" s="63">
        <v>7</v>
      </c>
      <c r="Q16" s="57">
        <v>6</v>
      </c>
      <c r="R16" s="57">
        <v>1</v>
      </c>
      <c r="S16" s="62">
        <v>7</v>
      </c>
    </row>
    <row r="17" spans="1:19" ht="24" customHeight="1">
      <c r="A17" s="94"/>
      <c r="B17" s="67"/>
      <c r="C17" s="67"/>
      <c r="D17" s="57"/>
      <c r="E17" s="57"/>
      <c r="F17" s="57"/>
      <c r="G17" s="57">
        <v>0.75</v>
      </c>
      <c r="H17" s="57"/>
      <c r="I17" s="57">
        <v>0.75</v>
      </c>
      <c r="J17" s="57"/>
      <c r="K17" s="57"/>
      <c r="L17" s="57"/>
      <c r="M17" s="57"/>
      <c r="N17" s="57">
        <v>6</v>
      </c>
      <c r="O17" s="57">
        <v>0.75</v>
      </c>
      <c r="P17" s="63">
        <v>6.75</v>
      </c>
      <c r="Q17" s="57">
        <v>6</v>
      </c>
      <c r="R17" s="57">
        <v>0.75</v>
      </c>
      <c r="S17" s="62">
        <v>6.75</v>
      </c>
    </row>
    <row r="18" spans="1:19" ht="21" customHeight="1">
      <c r="A18" s="92" t="s">
        <v>196</v>
      </c>
      <c r="B18" s="60">
        <v>141</v>
      </c>
      <c r="C18" s="60">
        <v>64</v>
      </c>
      <c r="D18" s="57">
        <v>141</v>
      </c>
      <c r="E18" s="57">
        <v>62</v>
      </c>
      <c r="F18" s="57">
        <v>2</v>
      </c>
      <c r="G18" s="57">
        <v>2</v>
      </c>
      <c r="H18" s="57">
        <v>2</v>
      </c>
      <c r="I18" s="57">
        <v>2</v>
      </c>
      <c r="J18" s="57"/>
      <c r="K18" s="57">
        <v>1</v>
      </c>
      <c r="L18" s="57"/>
      <c r="M18" s="57">
        <v>1</v>
      </c>
      <c r="N18" s="57">
        <v>143</v>
      </c>
      <c r="O18" s="57">
        <v>66</v>
      </c>
      <c r="P18" s="63">
        <v>209</v>
      </c>
      <c r="Q18" s="57">
        <v>143</v>
      </c>
      <c r="R18" s="57">
        <v>64</v>
      </c>
      <c r="S18" s="62">
        <v>207</v>
      </c>
    </row>
    <row r="19" spans="1:19" ht="21" customHeight="1">
      <c r="A19" s="92"/>
      <c r="B19" s="60"/>
      <c r="C19" s="60"/>
      <c r="D19" s="57"/>
      <c r="E19" s="57"/>
      <c r="F19" s="57">
        <v>0.9</v>
      </c>
      <c r="G19" s="57">
        <v>1</v>
      </c>
      <c r="H19" s="57">
        <v>0.9</v>
      </c>
      <c r="I19" s="57">
        <v>1</v>
      </c>
      <c r="J19" s="57"/>
      <c r="K19" s="57">
        <v>0.5</v>
      </c>
      <c r="L19" s="57"/>
      <c r="M19" s="57">
        <v>0.5</v>
      </c>
      <c r="N19" s="57">
        <v>141.9</v>
      </c>
      <c r="O19" s="57">
        <v>65</v>
      </c>
      <c r="P19" s="63">
        <v>206.9</v>
      </c>
      <c r="Q19" s="57">
        <v>141.9</v>
      </c>
      <c r="R19" s="57">
        <v>63</v>
      </c>
      <c r="S19" s="62">
        <v>204.9</v>
      </c>
    </row>
    <row r="20" spans="1:19" ht="63.75" customHeight="1">
      <c r="A20" s="64" t="s">
        <v>197</v>
      </c>
      <c r="B20" s="60">
        <v>12</v>
      </c>
      <c r="C20" s="60">
        <v>6</v>
      </c>
      <c r="D20" s="57">
        <v>12</v>
      </c>
      <c r="E20" s="57">
        <v>6</v>
      </c>
      <c r="F20" s="57"/>
      <c r="G20" s="57"/>
      <c r="H20" s="57"/>
      <c r="I20" s="57"/>
      <c r="J20" s="57"/>
      <c r="K20" s="57"/>
      <c r="L20" s="57"/>
      <c r="M20" s="57"/>
      <c r="N20" s="57">
        <v>12</v>
      </c>
      <c r="O20" s="57">
        <v>6</v>
      </c>
      <c r="P20" s="63">
        <v>18</v>
      </c>
      <c r="Q20" s="57">
        <v>12</v>
      </c>
      <c r="R20" s="57">
        <v>6</v>
      </c>
      <c r="S20" s="62">
        <v>18</v>
      </c>
    </row>
    <row r="21" spans="1:19" ht="21" customHeight="1">
      <c r="A21" s="64" t="s">
        <v>198</v>
      </c>
      <c r="B21" s="60">
        <v>1</v>
      </c>
      <c r="C21" s="60"/>
      <c r="D21" s="57">
        <v>1</v>
      </c>
      <c r="E21" s="57"/>
      <c r="F21" s="57"/>
      <c r="G21" s="57"/>
      <c r="H21" s="57"/>
      <c r="I21" s="57"/>
      <c r="J21" s="57"/>
      <c r="K21" s="57"/>
      <c r="L21" s="57"/>
      <c r="M21" s="57"/>
      <c r="N21" s="57">
        <v>1</v>
      </c>
      <c r="O21" s="57"/>
      <c r="P21" s="63">
        <v>1</v>
      </c>
      <c r="Q21" s="57">
        <v>1</v>
      </c>
      <c r="R21" s="57"/>
      <c r="S21" s="62">
        <v>1</v>
      </c>
    </row>
    <row r="22" spans="1:19" ht="21" customHeight="1">
      <c r="A22" s="92" t="s">
        <v>199</v>
      </c>
      <c r="B22" s="60">
        <v>57</v>
      </c>
      <c r="C22" s="60">
        <v>8</v>
      </c>
      <c r="D22" s="57">
        <v>57</v>
      </c>
      <c r="E22" s="57">
        <v>8</v>
      </c>
      <c r="F22" s="57">
        <v>1</v>
      </c>
      <c r="G22" s="57"/>
      <c r="H22" s="57">
        <v>1</v>
      </c>
      <c r="I22" s="57"/>
      <c r="J22" s="57"/>
      <c r="K22" s="57"/>
      <c r="L22" s="57"/>
      <c r="M22" s="57"/>
      <c r="N22" s="57">
        <v>58</v>
      </c>
      <c r="O22" s="57">
        <v>8</v>
      </c>
      <c r="P22" s="63">
        <v>66</v>
      </c>
      <c r="Q22" s="57">
        <v>58</v>
      </c>
      <c r="R22" s="57">
        <v>8</v>
      </c>
      <c r="S22" s="62">
        <v>66</v>
      </c>
    </row>
    <row r="23" spans="1:19" ht="21" customHeight="1">
      <c r="A23" s="92"/>
      <c r="B23" s="60"/>
      <c r="C23" s="60"/>
      <c r="D23" s="57"/>
      <c r="E23" s="57"/>
      <c r="F23" s="57">
        <v>0.5</v>
      </c>
      <c r="G23" s="57"/>
      <c r="H23" s="57">
        <v>0.5</v>
      </c>
      <c r="I23" s="57"/>
      <c r="J23" s="57"/>
      <c r="K23" s="57"/>
      <c r="L23" s="57"/>
      <c r="M23" s="57"/>
      <c r="N23" s="57">
        <v>57.5</v>
      </c>
      <c r="O23" s="57">
        <v>8</v>
      </c>
      <c r="P23" s="63">
        <v>65.5</v>
      </c>
      <c r="Q23" s="57">
        <v>57.5</v>
      </c>
      <c r="R23" s="57">
        <v>8</v>
      </c>
      <c r="S23" s="62">
        <v>65.5</v>
      </c>
    </row>
    <row r="24" spans="1:19" ht="21" customHeight="1">
      <c r="A24" s="93" t="s">
        <v>200</v>
      </c>
      <c r="B24" s="60">
        <v>21</v>
      </c>
      <c r="C24" s="60">
        <v>4</v>
      </c>
      <c r="D24" s="57">
        <v>21</v>
      </c>
      <c r="E24" s="57">
        <v>4</v>
      </c>
      <c r="F24" s="57">
        <v>1</v>
      </c>
      <c r="G24" s="57"/>
      <c r="H24" s="57">
        <v>1</v>
      </c>
      <c r="I24" s="57"/>
      <c r="J24" s="57"/>
      <c r="K24" s="57"/>
      <c r="L24" s="57"/>
      <c r="M24" s="57"/>
      <c r="N24" s="57">
        <v>22</v>
      </c>
      <c r="O24" s="57">
        <v>4</v>
      </c>
      <c r="P24" s="63">
        <v>26</v>
      </c>
      <c r="Q24" s="57">
        <v>22</v>
      </c>
      <c r="R24" s="57">
        <v>4</v>
      </c>
      <c r="S24" s="62">
        <v>26</v>
      </c>
    </row>
    <row r="25" spans="1:19" ht="21" customHeight="1">
      <c r="A25" s="94"/>
      <c r="B25" s="60"/>
      <c r="C25" s="60"/>
      <c r="D25" s="57"/>
      <c r="E25" s="57"/>
      <c r="F25" s="57">
        <v>0.5</v>
      </c>
      <c r="G25" s="57"/>
      <c r="H25" s="57">
        <v>0.5</v>
      </c>
      <c r="I25" s="57"/>
      <c r="J25" s="57"/>
      <c r="K25" s="57"/>
      <c r="L25" s="57"/>
      <c r="M25" s="57"/>
      <c r="N25" s="57">
        <v>21.5</v>
      </c>
      <c r="O25" s="57">
        <v>4</v>
      </c>
      <c r="P25" s="63">
        <v>25.5</v>
      </c>
      <c r="Q25" s="57">
        <v>21.5</v>
      </c>
      <c r="R25" s="57">
        <v>4</v>
      </c>
      <c r="S25" s="62">
        <v>25.5</v>
      </c>
    </row>
    <row r="26" spans="1:19" ht="36" customHeight="1">
      <c r="A26" s="93" t="s">
        <v>201</v>
      </c>
      <c r="B26" s="68">
        <v>50</v>
      </c>
      <c r="C26" s="68">
        <v>4</v>
      </c>
      <c r="D26" s="57">
        <v>51</v>
      </c>
      <c r="E26" s="57">
        <v>4</v>
      </c>
      <c r="F26" s="57"/>
      <c r="G26" s="57"/>
      <c r="H26" s="57">
        <v>1</v>
      </c>
      <c r="I26" s="57"/>
      <c r="J26" s="57"/>
      <c r="K26" s="57"/>
      <c r="L26" s="57"/>
      <c r="M26" s="57"/>
      <c r="N26" s="57">
        <v>50</v>
      </c>
      <c r="O26" s="57">
        <v>4</v>
      </c>
      <c r="P26" s="63">
        <v>54</v>
      </c>
      <c r="Q26" s="57">
        <v>52</v>
      </c>
      <c r="R26" s="57">
        <v>4</v>
      </c>
      <c r="S26" s="62">
        <v>56</v>
      </c>
    </row>
    <row r="27" spans="1:19" ht="36" customHeight="1">
      <c r="A27" s="94"/>
      <c r="B27" s="68"/>
      <c r="C27" s="68"/>
      <c r="D27" s="57"/>
      <c r="E27" s="57"/>
      <c r="F27" s="57"/>
      <c r="G27" s="57"/>
      <c r="H27" s="57">
        <v>0.5</v>
      </c>
      <c r="I27" s="57"/>
      <c r="J27" s="57"/>
      <c r="K27" s="57"/>
      <c r="L27" s="57"/>
      <c r="M27" s="57"/>
      <c r="N27" s="57"/>
      <c r="O27" s="57"/>
      <c r="P27" s="63"/>
      <c r="Q27" s="57">
        <v>51.5</v>
      </c>
      <c r="R27" s="57">
        <v>4</v>
      </c>
      <c r="S27" s="62">
        <v>55.5</v>
      </c>
    </row>
    <row r="28" spans="1:19" ht="21" customHeight="1">
      <c r="A28" s="64" t="s">
        <v>202</v>
      </c>
      <c r="B28" s="60">
        <v>2</v>
      </c>
      <c r="C28" s="60">
        <v>1</v>
      </c>
      <c r="D28" s="57">
        <v>2</v>
      </c>
      <c r="E28" s="57">
        <v>1</v>
      </c>
      <c r="F28" s="57"/>
      <c r="G28" s="57"/>
      <c r="H28" s="57"/>
      <c r="I28" s="57"/>
      <c r="J28" s="57"/>
      <c r="K28" s="57"/>
      <c r="L28" s="57"/>
      <c r="M28" s="57"/>
      <c r="N28" s="57">
        <v>2</v>
      </c>
      <c r="O28" s="57">
        <v>1</v>
      </c>
      <c r="P28" s="63">
        <v>3</v>
      </c>
      <c r="Q28" s="57">
        <v>2</v>
      </c>
      <c r="R28" s="57">
        <v>1</v>
      </c>
      <c r="S28" s="62">
        <v>3</v>
      </c>
    </row>
    <row r="29" spans="1:19" ht="21" customHeight="1">
      <c r="A29" s="69" t="s">
        <v>203</v>
      </c>
      <c r="B29" s="61">
        <f>SUM(B4:B28)-B16-B24</f>
        <v>524</v>
      </c>
      <c r="C29" s="61">
        <f>SUM(C4:C28)-C16-C24</f>
        <v>179</v>
      </c>
      <c r="D29" s="61">
        <f>SUM(D4:D28)-D16-D24</f>
        <v>514</v>
      </c>
      <c r="E29" s="61">
        <f>SUM(E4:E28)-E16-E24</f>
        <v>172</v>
      </c>
      <c r="F29" s="61">
        <f>SUM(F4,F6,F8,F10,F12,F14,F18,F20,F21,F22,F26,F28)</f>
        <v>25</v>
      </c>
      <c r="G29" s="61">
        <f aca="true" t="shared" si="0" ref="G29:M29">SUM(G4,G6,G8,G10,G12,G14,G18,G20,G21,G22,G26,G28)</f>
        <v>13</v>
      </c>
      <c r="H29" s="61">
        <f t="shared" si="0"/>
        <v>25</v>
      </c>
      <c r="I29" s="61">
        <f t="shared" si="0"/>
        <v>13</v>
      </c>
      <c r="J29" s="61">
        <f t="shared" si="0"/>
        <v>3</v>
      </c>
      <c r="K29" s="61">
        <f t="shared" si="0"/>
        <v>1</v>
      </c>
      <c r="L29" s="61">
        <f t="shared" si="0"/>
        <v>2</v>
      </c>
      <c r="M29" s="61">
        <f t="shared" si="0"/>
        <v>1</v>
      </c>
      <c r="N29" s="61">
        <f>SUM(B29,F29)</f>
        <v>549</v>
      </c>
      <c r="O29" s="61">
        <f>SUM(C29,G29)</f>
        <v>192</v>
      </c>
      <c r="P29" s="61">
        <f>N29+O29</f>
        <v>741</v>
      </c>
      <c r="Q29" s="61">
        <f>SUM(D29,H29)</f>
        <v>539</v>
      </c>
      <c r="R29" s="61">
        <f>SUM(E29,I29)</f>
        <v>185</v>
      </c>
      <c r="S29" s="61">
        <f>Q29+R29</f>
        <v>724</v>
      </c>
    </row>
    <row r="30" spans="6:19" ht="14.25">
      <c r="F30" s="70">
        <f>SUM(F5,F7,F9,F11,F13,F15,F19,F23)</f>
        <v>14.76</v>
      </c>
      <c r="G30" s="70">
        <f aca="true" t="shared" si="1" ref="G30:M30">SUM(G5,G7,G9,G11,G13,G15,G19,G23)</f>
        <v>8.25</v>
      </c>
      <c r="H30" s="70">
        <f t="shared" si="1"/>
        <v>14.26</v>
      </c>
      <c r="I30" s="70">
        <f t="shared" si="1"/>
        <v>8.5</v>
      </c>
      <c r="J30" s="70">
        <f t="shared" si="1"/>
        <v>2.5</v>
      </c>
      <c r="K30" s="70">
        <f t="shared" si="1"/>
        <v>0.5</v>
      </c>
      <c r="L30" s="70">
        <f t="shared" si="1"/>
        <v>1.5</v>
      </c>
      <c r="M30" s="70">
        <f t="shared" si="1"/>
        <v>0.5</v>
      </c>
      <c r="N30" s="70">
        <f>SUM(N5,N7,N9,N11,N13,N15,N19,N20,N21,N23,N26,N28)</f>
        <v>538.76</v>
      </c>
      <c r="O30" s="70">
        <f>SUM(O5,O7,O9,O11,O13,O15,O19,O20,O23,O26,O28)</f>
        <v>187.25</v>
      </c>
      <c r="P30" s="70">
        <f>SUM(P5,P7,P9,P11,P13,P15,P19,P20,P21,P23,P26,P28)</f>
        <v>726.01</v>
      </c>
      <c r="Q30" s="70">
        <f>SUM(Q5,Q7,Q9,Q11,Q13,Q15,Q19,Q20,Q21,Q23,Q27,Q28)</f>
        <v>528.76</v>
      </c>
      <c r="R30" s="70">
        <f>SUM(R5,R7,R9,R11,R13,R15,R19,R20,R21,R23,R26,R28)</f>
        <v>180.5</v>
      </c>
      <c r="S30" s="70">
        <f>SUM(S5,S7,S9,S11,S13,S15,S19,S20,S21,S23,S27,S28)</f>
        <v>709.26</v>
      </c>
    </row>
  </sheetData>
  <sheetProtection/>
  <mergeCells count="23">
    <mergeCell ref="A26:A27"/>
    <mergeCell ref="A12:A13"/>
    <mergeCell ref="A14:A15"/>
    <mergeCell ref="A16:A17"/>
    <mergeCell ref="A18:A19"/>
    <mergeCell ref="A22:A23"/>
    <mergeCell ref="A24:A25"/>
    <mergeCell ref="A4:A5"/>
    <mergeCell ref="A6:A7"/>
    <mergeCell ref="A8:A9"/>
    <mergeCell ref="A10:A11"/>
    <mergeCell ref="J2:K2"/>
    <mergeCell ref="L2:M2"/>
    <mergeCell ref="N2:P2"/>
    <mergeCell ref="Q2:S2"/>
    <mergeCell ref="B2:C2"/>
    <mergeCell ref="D2:E2"/>
    <mergeCell ref="F2:G2"/>
    <mergeCell ref="H2:I2"/>
    <mergeCell ref="B1:E1"/>
    <mergeCell ref="F1:I1"/>
    <mergeCell ref="J1:M1"/>
    <mergeCell ref="N1:S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 alignWithMargins="0">
    <oddHeader>&amp;C&amp;"Times New Roman,Félkövér"&amp;11Költségvetési szervek létszámadatai 2009.01.01-2009.12.31.&amp;R&amp;"Times New Roman,Normál"&amp;11 4/1. számú melléklet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nora</cp:lastModifiedBy>
  <cp:lastPrinted>2009-07-17T09:41:19Z</cp:lastPrinted>
  <dcterms:created xsi:type="dcterms:W3CDTF">2006-04-04T13:01:36Z</dcterms:created>
  <dcterms:modified xsi:type="dcterms:W3CDTF">2009-07-17T09:45:39Z</dcterms:modified>
  <cp:category/>
  <cp:version/>
  <cp:contentType/>
  <cp:contentStatus/>
</cp:coreProperties>
</file>