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1"/>
  </bookViews>
  <sheets>
    <sheet name="Munka1" sheetId="1" r:id="rId1"/>
    <sheet name="4.4" sheetId="2" r:id="rId2"/>
  </sheets>
  <definedNames>
    <definedName name="_xlnm.Print_Area" localSheetId="0">'Munka1'!$A$1:$D$227</definedName>
  </definedNames>
  <calcPr fullCalcOnLoad="1"/>
</workbook>
</file>

<file path=xl/sharedStrings.xml><?xml version="1.0" encoding="utf-8"?>
<sst xmlns="http://schemas.openxmlformats.org/spreadsheetml/2006/main" count="232" uniqueCount="145">
  <si>
    <t>CELLDÖMÖLK VÁROS ÖNKORMÁNYZATA</t>
  </si>
  <si>
    <t xml:space="preserve">KÉPVISELŐTESTÜLETÉNEK </t>
  </si>
  <si>
    <t>rendeletének módosításáról</t>
  </si>
  <si>
    <t>A képviselőtestület az önkormányzathoz érkezett központi források, a képviselőtestület korábbi döntései, egyes feladatok végrehajtása során szükségessé váló átcsoportosítások miatt a pénzügyi tervet az alábbiak szerint módosítja.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</si>
  <si>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</si>
  <si>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</si>
  <si>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</si>
  <si>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</si>
  <si>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</si>
  <si>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</si>
  <si>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</si>
  <si>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</si>
  <si>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</si>
  <si>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</si>
  <si>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</si>
  <si>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</si>
  <si>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</si>
  <si>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3. §</t>
  </si>
  <si>
    <t>4. §</t>
  </si>
  <si>
    <t xml:space="preserve">        Baranyai Attiláné dr. </t>
  </si>
  <si>
    <t>Módosítás:</t>
  </si>
  <si>
    <t>Módosított előirányzat:</t>
  </si>
  <si>
    <t xml:space="preserve">       Jelenlegi        </t>
  </si>
  <si>
    <t xml:space="preserve">               Módosítás             </t>
  </si>
  <si>
    <t xml:space="preserve">Módosított előirányzat: </t>
  </si>
  <si>
    <t>Növekedés összesen:</t>
  </si>
  <si>
    <t>jegyző</t>
  </si>
  <si>
    <t>polgármester</t>
  </si>
  <si>
    <t>Fehér László</t>
  </si>
  <si>
    <t>a. Működési kiadások</t>
  </si>
  <si>
    <t>Csökkenés összesen:</t>
  </si>
  <si>
    <r>
      <t>*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Rendszeres szociális segély</t>
    </r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</si>
  <si>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járadéka</t>
    </r>
  </si>
  <si>
    <t>* Ápolási díj és járulékai</t>
  </si>
  <si>
    <t>* Lakásfenntartási támogatás</t>
  </si>
  <si>
    <t>* Rendelkezésre állási támogatás</t>
  </si>
  <si>
    <t>* Kisebbségi önkormányzat működésének támogatása</t>
  </si>
  <si>
    <t xml:space="preserve">* 2009. évi kereset-kiegészítés támogatása </t>
  </si>
  <si>
    <t>b. Működési célú támogatások</t>
  </si>
  <si>
    <t>* rendszeres szociális segélyre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</si>
  <si>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járadékára</t>
    </r>
  </si>
  <si>
    <t>* ápolási díj és járulékaira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</si>
  <si>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lakásfenntartási támogatásra</t>
    </r>
  </si>
  <si>
    <t>* rendelkezésre állási támogatás</t>
  </si>
  <si>
    <t>* 751164-es Helyi kisebbség igazgatási tevékenysége</t>
  </si>
  <si>
    <t>c. Intézményfinanszírozás</t>
  </si>
  <si>
    <t>* Városi Általános Iskola</t>
  </si>
  <si>
    <t>* Kemenesaljai Egyesített Kórház</t>
  </si>
  <si>
    <t>A képviselőtestület az egyes feladatcsoportok között az alábbi átcsoportosításokat rendeli el:</t>
  </si>
  <si>
    <t xml:space="preserve">          Jelenlegi            </t>
  </si>
  <si>
    <t xml:space="preserve">     előirányzat                                       </t>
  </si>
  <si>
    <t xml:space="preserve">Bevétel növekedés                                    </t>
  </si>
  <si>
    <t xml:space="preserve">Bevétel csökkenés                                   </t>
  </si>
  <si>
    <t xml:space="preserve">Kiadás növekedés                                    </t>
  </si>
  <si>
    <t>* Városgondnokság</t>
  </si>
  <si>
    <t xml:space="preserve">Kiadás csökkenés                                   </t>
  </si>
  <si>
    <t>* Ádám Jenő Zeneiskola</t>
  </si>
  <si>
    <t>5. §</t>
  </si>
  <si>
    <t>b. Központosított előirányzatok</t>
  </si>
  <si>
    <t>* Közcélú foglalkoztatás támogatása</t>
  </si>
  <si>
    <t>a. Normatív, kötött felhasználású  támogatás</t>
  </si>
  <si>
    <t>* 751153-as Önkormányzati igazgatási tevékenység szakfeladat</t>
  </si>
  <si>
    <t>- Bér</t>
  </si>
  <si>
    <t>- Járulék</t>
  </si>
  <si>
    <t>* Lakossági közműfejlesztés támogatása</t>
  </si>
  <si>
    <t>* adósságcsökkentési támogatás</t>
  </si>
  <si>
    <t>* Adósságcsökkentési támogatás</t>
  </si>
  <si>
    <t>- Dologi</t>
  </si>
  <si>
    <t>* Kiegészítő gyermekvédelmi támogatás</t>
  </si>
  <si>
    <t>3./ A kiadások csökkenése a kiadási jogcímeket az alábbiak szerint érinti:</t>
  </si>
  <si>
    <t>Költségvetési szervek létszámadatai 2009.01.01.-2009.12.31.</t>
  </si>
  <si>
    <t>1/ Teljes munkaidőben foglalkoztatott</t>
  </si>
  <si>
    <t>2/ Részmunkaidőben foglalkoztatott</t>
  </si>
  <si>
    <t>1/ - 2/ -ból nyugdíjas</t>
  </si>
  <si>
    <t>Összes állományba tartozó</t>
  </si>
  <si>
    <t>Intézmény neve</t>
  </si>
  <si>
    <t>Szak-alk.</t>
  </si>
  <si>
    <t>Tech. alk.</t>
  </si>
  <si>
    <t>Össz.</t>
  </si>
  <si>
    <t>1. Városi Óvoda</t>
  </si>
  <si>
    <t>2. Városi Általános Iskola</t>
  </si>
  <si>
    <t>3. Berzsenyi Dániel Gimnázium</t>
  </si>
  <si>
    <t xml:space="preserve">4. Műszaki Szakközépiskola </t>
  </si>
  <si>
    <t>5. Ádám Jenő Zeneiskola</t>
  </si>
  <si>
    <t>6. Népjóléti Szolgálat</t>
  </si>
  <si>
    <t>* ebből: Egészségügyi alapellátás</t>
  </si>
  <si>
    <t>7. Kemenesaljai Egyesített Kórház</t>
  </si>
  <si>
    <t>8. Kemenesaljai Művelődési Központ és Könyvtár</t>
  </si>
  <si>
    <t>9. Tourinform Iroda</t>
  </si>
  <si>
    <t>10. Városgondnokság</t>
  </si>
  <si>
    <t>* ebből: Vulkán fürdő:</t>
  </si>
  <si>
    <t>11. Polgármesteri Hivatal</t>
  </si>
  <si>
    <t>12. Tűzoltóság</t>
  </si>
  <si>
    <t xml:space="preserve">Összesen </t>
  </si>
  <si>
    <t>* Népjóléti Szolgálat</t>
  </si>
  <si>
    <t>c. Támogatás értékű működési bevétel</t>
  </si>
  <si>
    <t>e. Finanszírozási célú bevétel</t>
  </si>
  <si>
    <t>Ez a rendelet 2009. december 18-án lép hatályba.</t>
  </si>
  <si>
    <t>Celldömölk, 2009. december 17.</t>
  </si>
  <si>
    <t>a. TEUT támogatás</t>
  </si>
  <si>
    <t>a. Támogatás értékű felhalmozási bevétel</t>
  </si>
  <si>
    <t>* Hámán Kató -Temesvár utcák felújítása</t>
  </si>
  <si>
    <t>* Szakmai és informatikai fejlesztési feladatok</t>
  </si>
  <si>
    <t>* Városi Óvoda</t>
  </si>
  <si>
    <t>* Berzsenyi Dániel Gimnázium</t>
  </si>
  <si>
    <t>* Műszaki Szakközépiskola</t>
  </si>
  <si>
    <t>b. CÉDE támogatás</t>
  </si>
  <si>
    <t>* Ligeti járda és kerékpárút felújítása</t>
  </si>
  <si>
    <t>* Prémium Évek Program támogatása</t>
  </si>
  <si>
    <t>c. Központosított előirányzatok</t>
  </si>
  <si>
    <t>* Létszámleépítés támogatása</t>
  </si>
  <si>
    <t>b. Finanszírozási célú bevétel</t>
  </si>
  <si>
    <t>d. Működési célú pénzeszközátvétel ÁH-on kívülről</t>
  </si>
  <si>
    <t>* Vasutas település támogatása</t>
  </si>
  <si>
    <t>* 751845-ös Város-és községgazdálkodás szakfeladat</t>
  </si>
  <si>
    <t>* Kemenesaljai Művelődési Központ és Könyvtár</t>
  </si>
  <si>
    <t>a. Intézményfinanszírozás</t>
  </si>
  <si>
    <t>* 751175-ös szakfeladat</t>
  </si>
  <si>
    <t>ba. Népjóléti Szolgálat költségvetésében</t>
  </si>
  <si>
    <t>bb. Polgármesteri Hivatal költségvetésében</t>
  </si>
  <si>
    <t>* Választások lebonyolításához</t>
  </si>
  <si>
    <t>a. Felújítások</t>
  </si>
  <si>
    <t>* Út, járdafelújítás</t>
  </si>
  <si>
    <t>* Intézmények felújítása</t>
  </si>
  <si>
    <t>A 4/3. számú melléklet helyébe a 4/4. számú melléklet lép.</t>
  </si>
  <si>
    <t>* Körjegyzőséghez</t>
  </si>
  <si>
    <t>d. Támogatás értékű működési bevétel</t>
  </si>
  <si>
    <t>* Szociális alapfokú feladatokhoz</t>
  </si>
  <si>
    <t>42/2009. /XII.18./ sz. rendelete</t>
  </si>
  <si>
    <t>b. Intézményfinanszírozás</t>
  </si>
  <si>
    <t>* Tourinform Iroda</t>
  </si>
  <si>
    <t>* Városi Tűzoltóság</t>
  </si>
  <si>
    <t>3./ A bevétel csökkenés az alábbi jogcímek változásából tevődik össze:</t>
  </si>
  <si>
    <t>a. Finanszírozási célú bevétel</t>
  </si>
  <si>
    <t>* Érettségi és szakmai vizsgák lebonyolítására adott támogatás</t>
  </si>
  <si>
    <t>f. Helyi önkormányzatok színházi támogatása</t>
  </si>
  <si>
    <t>d. Működési célú pénzátadás ÁH-on kívülre</t>
  </si>
  <si>
    <t>* Soltis Lajos Színháznak</t>
  </si>
  <si>
    <t>* Támogató szolgálat működtetéséhez</t>
  </si>
  <si>
    <t>* Többcélú Kistérségi Társulástól</t>
  </si>
  <si>
    <t>1./ A képviselőtestület a pénzügyi terv bevételeinek főösszegét 28.063.634 Ft-tal növeli.</t>
  </si>
  <si>
    <t>1./ A képviselőtestület a pénzügyi terv kiadásainak főösszegét 28.063.634 Ft-tal növeli.</t>
  </si>
  <si>
    <t>f. Iparűzési adó</t>
  </si>
  <si>
    <t>az önkormányzat 2009. évi költségvetéséről szóló 8/2009./II.27./ sz.</t>
  </si>
  <si>
    <t>4/4. számú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</si>
</sst>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6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6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6" fontId="2" fillId="0" borderId="0" xfId="0" applyNumberFormat="1" applyFont="1" applyAlignment="1">
      <alignment horizontal="lef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 horizontal="left" wrapText="1" indent="2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 indent="3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4" fontId="9" fillId="0" borderId="13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4" fontId="9" fillId="0" borderId="15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zoomScalePageLayoutView="0" workbookViewId="0" topLeftCell="A205">
      <selection activeCell="B29" sqref="B29"/>
    </sheetView>
  </sheetViews>
  <sheetFormatPr defaultColWidth="9.00390625" defaultRowHeight="12.75"/>
  <cols>
    <col min="1" max="1" width="40.625" style="0" customWidth="1"/>
    <col min="2" max="2" width="16.75390625" style="0" customWidth="1"/>
    <col min="3" max="3" width="15.25390625" style="0" customWidth="1"/>
    <col min="4" max="4" width="15.00390625" style="0" customWidth="1"/>
  </cols>
  <sheetData>
    <row r="1" spans="1:4" ht="15.75">
      <c r="A1" s="49" t="s">
        <v>0</v>
      </c>
      <c r="B1" s="48"/>
      <c r="C1" s="48"/>
      <c r="D1" s="48"/>
    </row>
    <row r="2" spans="1:4" ht="15.75">
      <c r="A2" s="49" t="s">
        <v>1</v>
      </c>
      <c r="B2" s="48"/>
      <c r="C2" s="48"/>
      <c r="D2" s="48"/>
    </row>
    <row r="3" ht="15.75">
      <c r="A3" s="2"/>
    </row>
    <row r="4" spans="1:4" ht="15.75">
      <c r="A4" s="49" t="s">
        <v>128</v>
      </c>
      <c r="B4" s="48"/>
      <c r="C4" s="48"/>
      <c r="D4" s="48"/>
    </row>
    <row r="5" ht="15.75">
      <c r="A5" s="2"/>
    </row>
    <row r="6" spans="1:4" ht="15.75">
      <c r="A6" s="49" t="s">
        <v>143</v>
      </c>
      <c r="B6" s="48"/>
      <c r="C6" s="48"/>
      <c r="D6" s="48"/>
    </row>
    <row r="7" spans="1:4" ht="15.75">
      <c r="A7" s="49" t="s">
        <v>2</v>
      </c>
      <c r="B7" s="48"/>
      <c r="C7" s="48"/>
      <c r="D7" s="48"/>
    </row>
    <row r="8" ht="18.75">
      <c r="A8" s="5"/>
    </row>
    <row r="9" ht="18" customHeight="1">
      <c r="A9" s="6"/>
    </row>
    <row r="10" spans="1:4" ht="46.5" customHeight="1">
      <c r="A10" s="50" t="s">
        <v>3</v>
      </c>
      <c r="B10" s="48"/>
      <c r="C10" s="48"/>
      <c r="D10" s="48"/>
    </row>
    <row r="11" ht="15.75">
      <c r="A11" s="6"/>
    </row>
    <row r="12" spans="1:4" ht="15.75">
      <c r="A12" s="51" t="s">
        <v>4</v>
      </c>
      <c r="B12" s="48"/>
      <c r="C12" s="48"/>
      <c r="D12" s="48"/>
    </row>
    <row r="13" ht="15.75">
      <c r="A13" s="4"/>
    </row>
    <row r="14" spans="1:4" ht="15.75" customHeight="1">
      <c r="A14" s="50" t="s">
        <v>140</v>
      </c>
      <c r="B14" s="48"/>
      <c r="C14" s="48"/>
      <c r="D14" s="48"/>
    </row>
    <row r="15" ht="15.75">
      <c r="A15" s="6"/>
    </row>
    <row r="16" spans="1:4" ht="15.75">
      <c r="A16" s="3" t="s">
        <v>13</v>
      </c>
      <c r="B16" s="8">
        <v>5018250294</v>
      </c>
      <c r="D16" s="6"/>
    </row>
    <row r="17" spans="1:4" ht="15.75">
      <c r="A17" s="3" t="s">
        <v>20</v>
      </c>
      <c r="B17" s="14">
        <f>C54-C64</f>
        <v>28063634</v>
      </c>
      <c r="D17" s="6"/>
    </row>
    <row r="18" spans="1:2" ht="15.75">
      <c r="A18" s="3" t="s">
        <v>21</v>
      </c>
      <c r="B18" s="14">
        <f>B16+B17</f>
        <v>5046313928</v>
      </c>
    </row>
    <row r="19" ht="15.75">
      <c r="A19" s="6"/>
    </row>
    <row r="20" spans="1:4" ht="13.5">
      <c r="A20" s="50" t="s">
        <v>5</v>
      </c>
      <c r="B20" s="48"/>
      <c r="C20" s="48"/>
      <c r="D20" s="48"/>
    </row>
    <row r="21" spans="1:4" ht="15.75">
      <c r="A21" s="6"/>
      <c r="B21" s="11"/>
      <c r="C21" s="11"/>
      <c r="D21" s="11"/>
    </row>
    <row r="22" spans="1:4" ht="15.75">
      <c r="A22" s="7" t="s">
        <v>6</v>
      </c>
      <c r="B22" s="16" t="s">
        <v>22</v>
      </c>
      <c r="C22" s="16" t="s">
        <v>23</v>
      </c>
      <c r="D22" s="16" t="s">
        <v>7</v>
      </c>
    </row>
    <row r="23" spans="1:4" ht="15.75">
      <c r="A23" s="3" t="s">
        <v>8</v>
      </c>
      <c r="B23" s="17" t="s">
        <v>9</v>
      </c>
      <c r="C23" s="11"/>
      <c r="D23" s="4" t="s">
        <v>9</v>
      </c>
    </row>
    <row r="24" spans="1:4" ht="15.75">
      <c r="A24" s="3"/>
      <c r="B24" s="17"/>
      <c r="C24" s="11"/>
      <c r="D24" s="4"/>
    </row>
    <row r="25" spans="1:4" ht="15.75">
      <c r="A25" s="22"/>
      <c r="B25" s="13"/>
      <c r="C25" s="14"/>
      <c r="D25" s="14"/>
    </row>
    <row r="26" spans="1:4" ht="18" customHeight="1">
      <c r="A26" s="15" t="s">
        <v>60</v>
      </c>
      <c r="B26" s="8"/>
      <c r="D26" s="14"/>
    </row>
    <row r="27" spans="1:4" ht="15.75">
      <c r="A27" s="12" t="s">
        <v>31</v>
      </c>
      <c r="B27" s="8">
        <v>4841301</v>
      </c>
      <c r="C27" s="14">
        <v>368624</v>
      </c>
      <c r="D27" s="14">
        <f aca="true" t="shared" si="0" ref="D27:D52">B27+C27</f>
        <v>5209925</v>
      </c>
    </row>
    <row r="28" spans="1:4" ht="15.75">
      <c r="A28" s="12" t="s">
        <v>32</v>
      </c>
      <c r="B28" s="8">
        <v>658008</v>
      </c>
      <c r="C28" s="14">
        <v>102258</v>
      </c>
      <c r="D28" s="14">
        <f t="shared" si="0"/>
        <v>760266</v>
      </c>
    </row>
    <row r="29" spans="1:4" ht="15.75">
      <c r="A29" s="12" t="s">
        <v>33</v>
      </c>
      <c r="B29" s="8">
        <v>8402785</v>
      </c>
      <c r="C29" s="14">
        <v>1622352</v>
      </c>
      <c r="D29" s="14">
        <f t="shared" si="0"/>
        <v>10025137</v>
      </c>
    </row>
    <row r="30" spans="1:4" ht="15.75">
      <c r="A30" s="12" t="s">
        <v>34</v>
      </c>
      <c r="B30" s="8">
        <v>6907230</v>
      </c>
      <c r="C30" s="14">
        <v>1926810</v>
      </c>
      <c r="D30" s="14">
        <f t="shared" si="0"/>
        <v>8834040</v>
      </c>
    </row>
    <row r="31" spans="1:4" ht="15.75">
      <c r="A31" s="22" t="s">
        <v>35</v>
      </c>
      <c r="B31" s="8">
        <v>8563764</v>
      </c>
      <c r="C31" s="14">
        <v>3440556</v>
      </c>
      <c r="D31" s="14">
        <f t="shared" si="0"/>
        <v>12004320</v>
      </c>
    </row>
    <row r="32" spans="1:4" ht="15.75">
      <c r="A32" s="22" t="s">
        <v>59</v>
      </c>
      <c r="B32" s="8">
        <v>2679273</v>
      </c>
      <c r="C32" s="14">
        <v>4241929</v>
      </c>
      <c r="D32" s="14">
        <f t="shared" si="0"/>
        <v>6921202</v>
      </c>
    </row>
    <row r="33" spans="1:4" ht="15.75">
      <c r="A33" s="22" t="s">
        <v>66</v>
      </c>
      <c r="B33" s="8">
        <v>2470726</v>
      </c>
      <c r="C33" s="14">
        <v>309723</v>
      </c>
      <c r="D33" s="14">
        <f t="shared" si="0"/>
        <v>2780449</v>
      </c>
    </row>
    <row r="34" spans="1:4" ht="15.75">
      <c r="A34" s="22"/>
      <c r="B34" s="8"/>
      <c r="C34" s="14"/>
      <c r="D34" s="14"/>
    </row>
    <row r="35" spans="1:4" ht="15.75">
      <c r="A35" s="27" t="s">
        <v>58</v>
      </c>
      <c r="B35" s="8"/>
      <c r="C35" s="14"/>
      <c r="D35" s="14"/>
    </row>
    <row r="36" spans="1:4" ht="31.5">
      <c r="A36" s="28" t="s">
        <v>36</v>
      </c>
      <c r="B36" s="8">
        <v>627550</v>
      </c>
      <c r="C36" s="14">
        <v>980</v>
      </c>
      <c r="D36" s="14">
        <f t="shared" si="0"/>
        <v>628530</v>
      </c>
    </row>
    <row r="37" spans="1:4" ht="31.5">
      <c r="A37" s="28" t="s">
        <v>37</v>
      </c>
      <c r="B37" s="8">
        <v>58074359</v>
      </c>
      <c r="C37" s="14">
        <v>1023072</v>
      </c>
      <c r="D37" s="14">
        <f t="shared" si="0"/>
        <v>59097431</v>
      </c>
    </row>
    <row r="38" spans="1:4" ht="18.75" customHeight="1">
      <c r="A38" s="28" t="s">
        <v>64</v>
      </c>
      <c r="B38" s="8">
        <v>1750313</v>
      </c>
      <c r="C38" s="14">
        <v>133843</v>
      </c>
      <c r="D38" s="14">
        <f t="shared" si="0"/>
        <v>1884156</v>
      </c>
    </row>
    <row r="39" spans="1:4" ht="35.25" customHeight="1">
      <c r="A39" s="28" t="s">
        <v>102</v>
      </c>
      <c r="B39" s="8">
        <v>0</v>
      </c>
      <c r="C39" s="14">
        <v>6430000</v>
      </c>
      <c r="D39" s="14">
        <f t="shared" si="0"/>
        <v>6430000</v>
      </c>
    </row>
    <row r="40" spans="1:4" ht="15.75">
      <c r="A40" s="28" t="s">
        <v>108</v>
      </c>
      <c r="B40" s="8">
        <v>9294000</v>
      </c>
      <c r="C40" s="14">
        <v>4181000</v>
      </c>
      <c r="D40" s="14">
        <f t="shared" si="0"/>
        <v>13475000</v>
      </c>
    </row>
    <row r="41" spans="1:4" ht="15.75">
      <c r="A41" s="28"/>
      <c r="B41" s="8"/>
      <c r="C41" s="14"/>
      <c r="D41" s="14"/>
    </row>
    <row r="42" spans="1:4" ht="15.75">
      <c r="A42" s="27" t="s">
        <v>95</v>
      </c>
      <c r="B42" s="18"/>
      <c r="C42" s="14"/>
      <c r="D42" s="14"/>
    </row>
    <row r="43" spans="1:4" ht="15" customHeight="1">
      <c r="A43" s="28" t="s">
        <v>68</v>
      </c>
      <c r="B43" s="18">
        <v>2681100</v>
      </c>
      <c r="C43" s="14">
        <v>3002610</v>
      </c>
      <c r="D43" s="14">
        <f t="shared" si="0"/>
        <v>5683710</v>
      </c>
    </row>
    <row r="44" spans="1:4" ht="15" customHeight="1">
      <c r="A44" s="28" t="s">
        <v>120</v>
      </c>
      <c r="B44" s="18">
        <v>2184796</v>
      </c>
      <c r="C44" s="14">
        <v>203761</v>
      </c>
      <c r="D44" s="14">
        <f t="shared" si="0"/>
        <v>2388557</v>
      </c>
    </row>
    <row r="45" spans="1:4" ht="15" customHeight="1">
      <c r="A45" s="28" t="s">
        <v>138</v>
      </c>
      <c r="B45" s="18">
        <v>17002000</v>
      </c>
      <c r="C45" s="14">
        <v>450000</v>
      </c>
      <c r="D45" s="14">
        <f t="shared" si="0"/>
        <v>17452000</v>
      </c>
    </row>
    <row r="46" spans="1:4" ht="15.75">
      <c r="A46" s="28"/>
      <c r="B46" s="18"/>
      <c r="C46" s="14"/>
      <c r="D46" s="14"/>
    </row>
    <row r="47" spans="1:4" ht="31.5">
      <c r="A47" s="15" t="s">
        <v>112</v>
      </c>
      <c r="B47" s="18"/>
      <c r="C47" s="14"/>
      <c r="D47" s="14"/>
    </row>
    <row r="48" spans="1:4" ht="15.75">
      <c r="A48" s="28" t="s">
        <v>113</v>
      </c>
      <c r="B48" s="18">
        <v>0</v>
      </c>
      <c r="C48" s="14">
        <v>60000</v>
      </c>
      <c r="D48" s="14">
        <f t="shared" si="0"/>
        <v>60000</v>
      </c>
    </row>
    <row r="49" spans="1:4" ht="15.75">
      <c r="A49" s="28"/>
      <c r="B49" s="18"/>
      <c r="C49" s="14"/>
      <c r="D49" s="14"/>
    </row>
    <row r="50" spans="1:4" ht="15.75">
      <c r="A50" s="27" t="s">
        <v>96</v>
      </c>
      <c r="B50" s="18">
        <v>152571576</v>
      </c>
      <c r="C50" s="14">
        <v>15150296</v>
      </c>
      <c r="D50" s="14">
        <f t="shared" si="0"/>
        <v>167721872</v>
      </c>
    </row>
    <row r="51" spans="1:4" ht="15.75">
      <c r="A51" s="27"/>
      <c r="B51" s="18"/>
      <c r="C51" s="14"/>
      <c r="D51" s="14"/>
    </row>
    <row r="52" spans="1:4" ht="15.75">
      <c r="A52" s="27" t="s">
        <v>135</v>
      </c>
      <c r="B52" s="18">
        <v>8000000</v>
      </c>
      <c r="C52" s="14">
        <v>1000000</v>
      </c>
      <c r="D52" s="14">
        <f t="shared" si="0"/>
        <v>9000000</v>
      </c>
    </row>
    <row r="53" spans="1:4" ht="15.75">
      <c r="A53" s="12"/>
      <c r="B53" s="8"/>
      <c r="C53" s="14"/>
      <c r="D53" s="14"/>
    </row>
    <row r="54" spans="1:4" ht="15.75">
      <c r="A54" s="20" t="s">
        <v>25</v>
      </c>
      <c r="C54" s="21">
        <f>SUM(C25:C53)</f>
        <v>43647814</v>
      </c>
      <c r="D54" s="1"/>
    </row>
    <row r="55" spans="1:4" ht="15.75">
      <c r="A55" s="20"/>
      <c r="C55" s="21"/>
      <c r="D55" s="1"/>
    </row>
    <row r="56" spans="1:4" ht="15.75">
      <c r="A56" s="20"/>
      <c r="C56" s="21"/>
      <c r="D56" s="1"/>
    </row>
    <row r="57" spans="1:4" ht="13.5">
      <c r="A57" s="50" t="s">
        <v>132</v>
      </c>
      <c r="B57" s="48"/>
      <c r="C57" s="48"/>
      <c r="D57" s="48"/>
    </row>
    <row r="58" spans="1:4" ht="15.75">
      <c r="A58" s="6"/>
      <c r="B58" s="11"/>
      <c r="C58" s="11"/>
      <c r="D58" s="11"/>
    </row>
    <row r="59" spans="1:4" ht="15.75">
      <c r="A59" s="7" t="s">
        <v>6</v>
      </c>
      <c r="B59" s="16" t="s">
        <v>22</v>
      </c>
      <c r="C59" s="16" t="s">
        <v>23</v>
      </c>
      <c r="D59" s="16" t="s">
        <v>7</v>
      </c>
    </row>
    <row r="60" spans="1:4" ht="15.75">
      <c r="A60" s="3" t="s">
        <v>8</v>
      </c>
      <c r="B60" s="17" t="s">
        <v>9</v>
      </c>
      <c r="C60" s="11"/>
      <c r="D60" s="4" t="s">
        <v>9</v>
      </c>
    </row>
    <row r="61" spans="1:4" ht="15.75">
      <c r="A61" s="3"/>
      <c r="B61" s="17"/>
      <c r="C61" s="11"/>
      <c r="D61" s="4"/>
    </row>
    <row r="62" spans="1:4" ht="15.75">
      <c r="A62" s="27" t="s">
        <v>133</v>
      </c>
      <c r="B62" s="18">
        <f>D50</f>
        <v>167721872</v>
      </c>
      <c r="C62" s="14">
        <v>15584180</v>
      </c>
      <c r="D62" s="14">
        <f>B62-C62</f>
        <v>152137692</v>
      </c>
    </row>
    <row r="63" spans="1:4" ht="15.75">
      <c r="A63" s="27"/>
      <c r="B63" s="18"/>
      <c r="C63" s="14"/>
      <c r="D63" s="14"/>
    </row>
    <row r="64" spans="1:4" ht="15.75">
      <c r="A64" s="20" t="s">
        <v>30</v>
      </c>
      <c r="C64" s="21">
        <f>SUM(C62:C63)</f>
        <v>15584180</v>
      </c>
      <c r="D64" s="1"/>
    </row>
    <row r="65" spans="1:4" ht="15.75">
      <c r="A65" s="3"/>
      <c r="B65" s="17"/>
      <c r="C65" s="11"/>
      <c r="D65" s="4"/>
    </row>
    <row r="66" spans="1:4" ht="15.75">
      <c r="A66" s="20"/>
      <c r="C66" s="21"/>
      <c r="D66" s="1"/>
    </row>
    <row r="67" spans="1:4" ht="15.75">
      <c r="A67" s="3"/>
      <c r="B67" s="17" t="s">
        <v>12</v>
      </c>
      <c r="C67" s="11"/>
      <c r="D67" s="4"/>
    </row>
    <row r="68" ht="15.75">
      <c r="A68" s="2"/>
    </row>
    <row r="69" spans="1:4" ht="15.75">
      <c r="A69" s="47" t="s">
        <v>141</v>
      </c>
      <c r="B69" s="48"/>
      <c r="C69" s="48"/>
      <c r="D69" s="48"/>
    </row>
    <row r="70" ht="15.75">
      <c r="A70" s="6"/>
    </row>
    <row r="71" spans="1:3" ht="15.75">
      <c r="A71" s="3" t="s">
        <v>13</v>
      </c>
      <c r="B71" s="18">
        <v>5018250294</v>
      </c>
      <c r="C71" s="6"/>
    </row>
    <row r="72" spans="1:2" ht="15.75">
      <c r="A72" s="3" t="s">
        <v>20</v>
      </c>
      <c r="B72" s="19">
        <f>C124-C149</f>
        <v>28063634</v>
      </c>
    </row>
    <row r="73" spans="1:2" ht="15.75">
      <c r="A73" s="3" t="s">
        <v>24</v>
      </c>
      <c r="B73" s="19">
        <f>B71+B72</f>
        <v>5046313928</v>
      </c>
    </row>
    <row r="74" ht="15.75">
      <c r="A74" s="6"/>
    </row>
    <row r="75" ht="15.75">
      <c r="A75" s="9"/>
    </row>
    <row r="76" spans="1:4" ht="15.75">
      <c r="A76" s="47" t="s">
        <v>14</v>
      </c>
      <c r="B76" s="48"/>
      <c r="C76" s="48"/>
      <c r="D76" s="48"/>
    </row>
    <row r="77" ht="15.75">
      <c r="A77" s="6"/>
    </row>
    <row r="78" spans="1:4" ht="15.75">
      <c r="A78" s="7" t="s">
        <v>15</v>
      </c>
      <c r="B78" s="16" t="s">
        <v>10</v>
      </c>
      <c r="C78" s="16" t="s">
        <v>11</v>
      </c>
      <c r="D78" s="16" t="s">
        <v>7</v>
      </c>
    </row>
    <row r="79" spans="2:4" ht="15.75">
      <c r="B79" s="16" t="s">
        <v>9</v>
      </c>
      <c r="C79" s="1"/>
      <c r="D79" s="16" t="s">
        <v>9</v>
      </c>
    </row>
    <row r="80" ht="15.75">
      <c r="B80" s="10" t="s">
        <v>16</v>
      </c>
    </row>
    <row r="81" spans="1:3" ht="15.75">
      <c r="A81" s="3" t="s">
        <v>29</v>
      </c>
      <c r="C81" s="23"/>
    </row>
    <row r="82" spans="1:4" ht="31.5">
      <c r="A82" s="24" t="s">
        <v>44</v>
      </c>
      <c r="B82" s="18">
        <v>1627550</v>
      </c>
      <c r="C82" s="19">
        <v>980</v>
      </c>
      <c r="D82" s="19">
        <f>B82+C82</f>
        <v>1628530</v>
      </c>
    </row>
    <row r="83" spans="1:4" ht="15.75">
      <c r="A83" s="24"/>
      <c r="B83" s="18"/>
      <c r="C83" s="19"/>
      <c r="D83" s="19"/>
    </row>
    <row r="84" spans="1:4" ht="31.5">
      <c r="A84" s="24" t="s">
        <v>61</v>
      </c>
      <c r="B84" s="18"/>
      <c r="C84" s="19"/>
      <c r="D84" s="19"/>
    </row>
    <row r="85" spans="1:4" ht="15.75">
      <c r="A85" s="24" t="s">
        <v>62</v>
      </c>
      <c r="B85" s="18">
        <v>148679076</v>
      </c>
      <c r="C85" s="19">
        <v>972712</v>
      </c>
      <c r="D85" s="19">
        <f>B85+C85</f>
        <v>149651788</v>
      </c>
    </row>
    <row r="86" spans="1:4" ht="15.75">
      <c r="A86" s="24" t="s">
        <v>63</v>
      </c>
      <c r="B86" s="18">
        <v>45893806</v>
      </c>
      <c r="C86" s="19">
        <v>379080</v>
      </c>
      <c r="D86" s="19">
        <f>B86+C86</f>
        <v>46272886</v>
      </c>
    </row>
    <row r="87" spans="1:4" ht="15.75">
      <c r="A87" s="24"/>
      <c r="B87" s="18"/>
      <c r="C87" s="19"/>
      <c r="D87" s="19"/>
    </row>
    <row r="88" spans="1:4" ht="31.5">
      <c r="A88" s="24" t="s">
        <v>114</v>
      </c>
      <c r="B88" s="18">
        <v>21175000</v>
      </c>
      <c r="C88" s="19">
        <v>60000</v>
      </c>
      <c r="D88" s="19">
        <f>B88+C88</f>
        <v>21235000</v>
      </c>
    </row>
    <row r="89" spans="1:4" ht="15.75">
      <c r="A89" s="24"/>
      <c r="B89" s="18"/>
      <c r="C89" s="19"/>
      <c r="D89" s="19"/>
    </row>
    <row r="90" spans="1:4" ht="15.75">
      <c r="A90" s="22" t="s">
        <v>117</v>
      </c>
      <c r="B90" s="18"/>
      <c r="C90" s="19"/>
      <c r="D90" s="19"/>
    </row>
    <row r="91" spans="1:4" ht="15.75">
      <c r="A91" s="24" t="s">
        <v>62</v>
      </c>
      <c r="B91" s="18">
        <v>1253346</v>
      </c>
      <c r="C91" s="19">
        <v>15000</v>
      </c>
      <c r="D91" s="19">
        <f>B91+C91</f>
        <v>1268346</v>
      </c>
    </row>
    <row r="92" spans="1:4" ht="15.75">
      <c r="A92" s="24" t="s">
        <v>63</v>
      </c>
      <c r="B92" s="18">
        <v>271975</v>
      </c>
      <c r="C92" s="19">
        <v>8924</v>
      </c>
      <c r="D92" s="19">
        <f>B92+C92</f>
        <v>280899</v>
      </c>
    </row>
    <row r="93" spans="1:4" ht="15.75">
      <c r="A93" s="24" t="s">
        <v>67</v>
      </c>
      <c r="B93" s="18">
        <v>659475</v>
      </c>
      <c r="C93" s="19">
        <v>179837</v>
      </c>
      <c r="D93" s="19">
        <f>B93+C93</f>
        <v>839312</v>
      </c>
    </row>
    <row r="94" spans="1:4" ht="15.75">
      <c r="A94" s="24"/>
      <c r="B94" s="18"/>
      <c r="C94" s="19"/>
      <c r="D94" s="19"/>
    </row>
    <row r="95" spans="1:4" ht="15.75">
      <c r="A95" s="3" t="s">
        <v>38</v>
      </c>
      <c r="B95" s="18"/>
      <c r="C95" s="19"/>
      <c r="D95" s="19"/>
    </row>
    <row r="96" spans="1:4" ht="15.75">
      <c r="A96" s="3" t="s">
        <v>118</v>
      </c>
      <c r="B96" s="18">
        <v>374175060</v>
      </c>
      <c r="C96" s="19"/>
      <c r="D96" s="19">
        <f>B96+SUM(C97:C102)</f>
        <v>381945383</v>
      </c>
    </row>
    <row r="97" spans="1:4" ht="15.75">
      <c r="A97" s="29" t="s">
        <v>39</v>
      </c>
      <c r="B97" s="18"/>
      <c r="C97" s="19">
        <v>368624</v>
      </c>
      <c r="D97" s="19"/>
    </row>
    <row r="98" spans="1:4" ht="15.75">
      <c r="A98" s="12" t="s">
        <v>40</v>
      </c>
      <c r="B98" s="18"/>
      <c r="C98" s="19">
        <v>102258</v>
      </c>
      <c r="D98" s="19"/>
    </row>
    <row r="99" spans="1:4" ht="15.75">
      <c r="A99" s="12" t="s">
        <v>41</v>
      </c>
      <c r="B99" s="18"/>
      <c r="C99" s="19">
        <v>1622352</v>
      </c>
      <c r="D99" s="19"/>
    </row>
    <row r="100" spans="1:4" ht="15.75">
      <c r="A100" s="12" t="s">
        <v>42</v>
      </c>
      <c r="B100" s="18"/>
      <c r="C100" s="19">
        <v>1926810</v>
      </c>
      <c r="D100" s="19"/>
    </row>
    <row r="101" spans="1:4" ht="15.75">
      <c r="A101" s="12" t="s">
        <v>43</v>
      </c>
      <c r="B101" s="18"/>
      <c r="C101" s="19">
        <v>3440556</v>
      </c>
      <c r="D101" s="19"/>
    </row>
    <row r="102" spans="1:4" ht="15.75">
      <c r="A102" s="12" t="s">
        <v>65</v>
      </c>
      <c r="B102" s="18"/>
      <c r="C102" s="19">
        <v>309723</v>
      </c>
      <c r="D102" s="19"/>
    </row>
    <row r="103" spans="1:4" ht="15.75">
      <c r="A103" s="12"/>
      <c r="B103" s="18"/>
      <c r="C103" s="19"/>
      <c r="D103" s="19"/>
    </row>
    <row r="104" spans="1:4" ht="15.75">
      <c r="A104" s="3" t="s">
        <v>119</v>
      </c>
      <c r="B104" s="18"/>
      <c r="C104" s="19"/>
      <c r="D104" s="19"/>
    </row>
    <row r="105" spans="1:4" ht="15.75">
      <c r="A105" s="12" t="s">
        <v>64</v>
      </c>
      <c r="B105" s="18">
        <v>1750313</v>
      </c>
      <c r="C105" s="19">
        <v>133843</v>
      </c>
      <c r="D105" s="19">
        <f>B105+C105</f>
        <v>1884156</v>
      </c>
    </row>
    <row r="106" spans="1:4" ht="15.75">
      <c r="A106" s="12" t="s">
        <v>68</v>
      </c>
      <c r="B106" s="18">
        <v>2681100</v>
      </c>
      <c r="C106" s="19">
        <v>3002610</v>
      </c>
      <c r="D106" s="19">
        <f>B106+C106</f>
        <v>5683710</v>
      </c>
    </row>
    <row r="107" spans="1:4" ht="15.75">
      <c r="A107" s="9"/>
      <c r="B107" s="18"/>
      <c r="C107" s="19"/>
      <c r="D107" s="19"/>
    </row>
    <row r="108" spans="1:4" ht="15.75">
      <c r="A108" s="3" t="s">
        <v>45</v>
      </c>
      <c r="B108" s="18"/>
      <c r="C108" s="19"/>
      <c r="D108" s="19"/>
    </row>
    <row r="109" spans="1:4" ht="15.75">
      <c r="A109" s="12" t="s">
        <v>103</v>
      </c>
      <c r="B109" s="18">
        <v>185981323</v>
      </c>
      <c r="C109" s="19">
        <v>1742130</v>
      </c>
      <c r="D109" s="19">
        <f aca="true" t="shared" si="1" ref="D109:D122">B109+C109</f>
        <v>187723453</v>
      </c>
    </row>
    <row r="110" spans="1:4" ht="15.75">
      <c r="A110" s="12" t="s">
        <v>46</v>
      </c>
      <c r="B110" s="18">
        <v>565468014</v>
      </c>
      <c r="C110" s="19">
        <v>10102698</v>
      </c>
      <c r="D110" s="19">
        <f t="shared" si="1"/>
        <v>575570712</v>
      </c>
    </row>
    <row r="111" spans="1:4" ht="15.75">
      <c r="A111" s="12" t="s">
        <v>104</v>
      </c>
      <c r="B111" s="18">
        <v>129123895</v>
      </c>
      <c r="C111" s="19">
        <v>1688476</v>
      </c>
      <c r="D111" s="19">
        <f t="shared" si="1"/>
        <v>130812371</v>
      </c>
    </row>
    <row r="112" spans="1:4" ht="15.75">
      <c r="A112" s="12" t="s">
        <v>105</v>
      </c>
      <c r="B112" s="18">
        <v>132053108</v>
      </c>
      <c r="C112" s="19">
        <v>1377920</v>
      </c>
      <c r="D112" s="19">
        <f t="shared" si="1"/>
        <v>133431028</v>
      </c>
    </row>
    <row r="113" spans="1:4" ht="15.75">
      <c r="A113" s="12" t="s">
        <v>56</v>
      </c>
      <c r="B113" s="18">
        <v>44417840</v>
      </c>
      <c r="C113" s="19">
        <v>395280</v>
      </c>
      <c r="D113" s="19">
        <f t="shared" si="1"/>
        <v>44813120</v>
      </c>
    </row>
    <row r="114" spans="1:4" ht="31.5">
      <c r="A114" s="22" t="s">
        <v>115</v>
      </c>
      <c r="B114" s="18">
        <v>91721494</v>
      </c>
      <c r="C114" s="19">
        <v>469539</v>
      </c>
      <c r="D114" s="19">
        <f t="shared" si="1"/>
        <v>92191033</v>
      </c>
    </row>
    <row r="115" spans="1:4" ht="15.75">
      <c r="A115" s="22" t="s">
        <v>54</v>
      </c>
      <c r="B115" s="18">
        <v>474551638</v>
      </c>
      <c r="C115" s="19">
        <v>5839349</v>
      </c>
      <c r="D115" s="19">
        <f t="shared" si="1"/>
        <v>480390987</v>
      </c>
    </row>
    <row r="116" spans="1:4" ht="15.75">
      <c r="A116" s="22" t="s">
        <v>94</v>
      </c>
      <c r="B116" s="18">
        <f>D96</f>
        <v>381945383</v>
      </c>
      <c r="C116" s="19">
        <v>5533574</v>
      </c>
      <c r="D116" s="19">
        <f t="shared" si="1"/>
        <v>387478957</v>
      </c>
    </row>
    <row r="117" spans="1:4" ht="15.75">
      <c r="A117" s="22" t="s">
        <v>47</v>
      </c>
      <c r="B117" s="18">
        <v>941774392</v>
      </c>
      <c r="C117" s="19">
        <v>3190564</v>
      </c>
      <c r="D117" s="19">
        <f t="shared" si="1"/>
        <v>944964956</v>
      </c>
    </row>
    <row r="118" spans="1:4" ht="15.75">
      <c r="A118" s="22" t="s">
        <v>130</v>
      </c>
      <c r="B118" s="18">
        <v>4259158</v>
      </c>
      <c r="C118" s="19">
        <v>67730</v>
      </c>
      <c r="D118" s="19">
        <f t="shared" si="1"/>
        <v>4326888</v>
      </c>
    </row>
    <row r="119" spans="1:4" ht="15.75">
      <c r="A119" s="22" t="s">
        <v>131</v>
      </c>
      <c r="B119" s="18">
        <v>17368112</v>
      </c>
      <c r="C119" s="19">
        <v>51595</v>
      </c>
      <c r="D119" s="19">
        <f t="shared" si="1"/>
        <v>17419707</v>
      </c>
    </row>
    <row r="120" spans="1:4" ht="15.75">
      <c r="A120" s="22"/>
      <c r="B120" s="18"/>
      <c r="C120" s="19"/>
      <c r="D120" s="19"/>
    </row>
    <row r="121" spans="1:4" ht="15.75">
      <c r="A121" s="3" t="s">
        <v>136</v>
      </c>
      <c r="B121" s="18"/>
      <c r="C121" s="19"/>
      <c r="D121" s="19"/>
    </row>
    <row r="122" spans="1:4" ht="15.75">
      <c r="A122" s="22" t="s">
        <v>137</v>
      </c>
      <c r="B122" s="18">
        <v>8700000</v>
      </c>
      <c r="C122" s="19">
        <v>1000000</v>
      </c>
      <c r="D122" s="19">
        <f t="shared" si="1"/>
        <v>9700000</v>
      </c>
    </row>
    <row r="123" spans="1:4" ht="15.75">
      <c r="A123" s="22"/>
      <c r="B123" s="18"/>
      <c r="C123" s="19"/>
      <c r="D123" s="19"/>
    </row>
    <row r="124" spans="1:4" ht="15.75">
      <c r="A124" s="20" t="s">
        <v>25</v>
      </c>
      <c r="C124" s="21">
        <f>SUM(C81:C123)</f>
        <v>43982164</v>
      </c>
      <c r="D124" s="20"/>
    </row>
    <row r="125" spans="1:4" ht="15.75">
      <c r="A125" s="20"/>
      <c r="C125" s="21"/>
      <c r="D125" s="20"/>
    </row>
    <row r="126" spans="1:4" ht="15.75">
      <c r="A126" s="20"/>
      <c r="C126" s="21"/>
      <c r="D126" s="20"/>
    </row>
    <row r="127" spans="1:4" ht="15.75">
      <c r="A127" s="47" t="s">
        <v>69</v>
      </c>
      <c r="B127" s="48"/>
      <c r="C127" s="48"/>
      <c r="D127" s="48"/>
    </row>
    <row r="128" ht="15.75">
      <c r="A128" s="6"/>
    </row>
    <row r="129" spans="1:4" ht="15.75">
      <c r="A129" s="7" t="s">
        <v>15</v>
      </c>
      <c r="B129" s="16" t="s">
        <v>10</v>
      </c>
      <c r="C129" s="16" t="s">
        <v>11</v>
      </c>
      <c r="D129" s="16" t="s">
        <v>7</v>
      </c>
    </row>
    <row r="130" spans="2:4" ht="15.75">
      <c r="B130" s="16" t="s">
        <v>9</v>
      </c>
      <c r="C130" s="1"/>
      <c r="D130" s="16" t="s">
        <v>9</v>
      </c>
    </row>
    <row r="131" spans="2:4" ht="15.75">
      <c r="B131" s="16"/>
      <c r="C131" s="1"/>
      <c r="D131" s="16"/>
    </row>
    <row r="132" spans="1:3" ht="15.75">
      <c r="A132" s="3" t="s">
        <v>29</v>
      </c>
      <c r="C132" s="23"/>
    </row>
    <row r="133" spans="1:4" ht="31.5">
      <c r="A133" s="24" t="s">
        <v>61</v>
      </c>
      <c r="B133" s="18"/>
      <c r="C133" s="19"/>
      <c r="D133" s="19"/>
    </row>
    <row r="134" spans="1:4" ht="15.75">
      <c r="A134" s="24" t="s">
        <v>62</v>
      </c>
      <c r="B134" s="18">
        <v>148679076</v>
      </c>
      <c r="C134" s="19">
        <v>208025</v>
      </c>
      <c r="D134" s="19">
        <f>B134+C134</f>
        <v>148887101</v>
      </c>
    </row>
    <row r="135" spans="1:4" ht="15.75">
      <c r="A135" s="24" t="s">
        <v>63</v>
      </c>
      <c r="B135" s="18">
        <v>45893806</v>
      </c>
      <c r="C135" s="19">
        <v>2120529</v>
      </c>
      <c r="D135" s="19">
        <f>B135+C135</f>
        <v>48014335</v>
      </c>
    </row>
    <row r="136" spans="1:4" ht="15.75">
      <c r="A136" s="24"/>
      <c r="B136" s="18"/>
      <c r="C136" s="19"/>
      <c r="D136" s="19"/>
    </row>
    <row r="137" spans="1:4" ht="15.75">
      <c r="A137" s="3" t="s">
        <v>129</v>
      </c>
      <c r="B137" s="18"/>
      <c r="C137" s="19"/>
      <c r="D137" s="19"/>
    </row>
    <row r="138" spans="1:4" ht="15.75">
      <c r="A138" s="12" t="s">
        <v>103</v>
      </c>
      <c r="B138" s="18">
        <f>D109</f>
        <v>187723453</v>
      </c>
      <c r="C138" s="19">
        <v>1532478</v>
      </c>
      <c r="D138" s="19">
        <f>B138-C138</f>
        <v>186190975</v>
      </c>
    </row>
    <row r="139" spans="1:4" ht="15.75">
      <c r="A139" s="12" t="s">
        <v>46</v>
      </c>
      <c r="B139" s="18">
        <f aca="true" t="shared" si="2" ref="B139:B145">D110</f>
        <v>575570712</v>
      </c>
      <c r="C139" s="19">
        <v>4425393</v>
      </c>
      <c r="D139" s="19">
        <f aca="true" t="shared" si="3" ref="D139:D147">B139-C139</f>
        <v>571145319</v>
      </c>
    </row>
    <row r="140" spans="1:4" ht="15.75">
      <c r="A140" s="12" t="s">
        <v>104</v>
      </c>
      <c r="B140" s="18">
        <f t="shared" si="2"/>
        <v>130812371</v>
      </c>
      <c r="C140" s="19">
        <v>961622</v>
      </c>
      <c r="D140" s="19">
        <f t="shared" si="3"/>
        <v>129850749</v>
      </c>
    </row>
    <row r="141" spans="1:4" ht="15.75">
      <c r="A141" s="12" t="s">
        <v>105</v>
      </c>
      <c r="B141" s="18">
        <f t="shared" si="2"/>
        <v>133431028</v>
      </c>
      <c r="C141" s="19">
        <v>928976</v>
      </c>
      <c r="D141" s="19">
        <f t="shared" si="3"/>
        <v>132502052</v>
      </c>
    </row>
    <row r="142" spans="1:4" ht="15.75">
      <c r="A142" s="12" t="s">
        <v>56</v>
      </c>
      <c r="B142" s="18">
        <f t="shared" si="2"/>
        <v>44813120</v>
      </c>
      <c r="C142" s="19">
        <v>442348</v>
      </c>
      <c r="D142" s="19">
        <f t="shared" si="3"/>
        <v>44370772</v>
      </c>
    </row>
    <row r="143" spans="1:4" ht="31.5">
      <c r="A143" s="22" t="s">
        <v>115</v>
      </c>
      <c r="B143" s="18">
        <f t="shared" si="2"/>
        <v>92191033</v>
      </c>
      <c r="C143" s="19">
        <v>536300</v>
      </c>
      <c r="D143" s="19">
        <f t="shared" si="3"/>
        <v>91654733</v>
      </c>
    </row>
    <row r="144" spans="1:4" ht="15.75">
      <c r="A144" s="22" t="s">
        <v>54</v>
      </c>
      <c r="B144" s="18">
        <f t="shared" si="2"/>
        <v>480390987</v>
      </c>
      <c r="C144" s="19">
        <v>1869176</v>
      </c>
      <c r="D144" s="19">
        <f t="shared" si="3"/>
        <v>478521811</v>
      </c>
    </row>
    <row r="145" spans="1:4" ht="15.75">
      <c r="A145" s="22" t="s">
        <v>94</v>
      </c>
      <c r="B145" s="18">
        <f t="shared" si="2"/>
        <v>387478957</v>
      </c>
      <c r="C145" s="19">
        <v>2762977</v>
      </c>
      <c r="D145" s="19">
        <f t="shared" si="3"/>
        <v>384715980</v>
      </c>
    </row>
    <row r="146" spans="1:4" ht="15.75">
      <c r="A146" s="22" t="s">
        <v>130</v>
      </c>
      <c r="B146" s="18">
        <f>D118</f>
        <v>4326888</v>
      </c>
      <c r="C146" s="19">
        <v>34015</v>
      </c>
      <c r="D146" s="19">
        <f t="shared" si="3"/>
        <v>4292873</v>
      </c>
    </row>
    <row r="147" spans="1:4" ht="15.75">
      <c r="A147" s="22" t="s">
        <v>131</v>
      </c>
      <c r="B147" s="18">
        <f>D119</f>
        <v>17419707</v>
      </c>
      <c r="C147" s="19">
        <v>96691</v>
      </c>
      <c r="D147" s="19">
        <f t="shared" si="3"/>
        <v>17323016</v>
      </c>
    </row>
    <row r="148" spans="1:4" ht="15.75">
      <c r="A148" s="22"/>
      <c r="B148" s="18"/>
      <c r="C148" s="19"/>
      <c r="D148" s="19"/>
    </row>
    <row r="149" spans="1:4" ht="15.75">
      <c r="A149" s="20" t="s">
        <v>30</v>
      </c>
      <c r="C149" s="21">
        <f>SUM(C133:C148)</f>
        <v>15918530</v>
      </c>
      <c r="D149" s="20"/>
    </row>
    <row r="150" spans="1:4" ht="15.75">
      <c r="A150" s="20"/>
      <c r="C150" s="21"/>
      <c r="D150" s="20"/>
    </row>
    <row r="151" spans="1:4" ht="18.75">
      <c r="A151" s="52" t="s">
        <v>17</v>
      </c>
      <c r="B151" s="48"/>
      <c r="C151" s="48"/>
      <c r="D151" s="48"/>
    </row>
    <row r="152" ht="18.75">
      <c r="A152" s="26"/>
    </row>
    <row r="153" spans="1:4" ht="15.75">
      <c r="A153" s="47" t="s">
        <v>48</v>
      </c>
      <c r="B153" s="48"/>
      <c r="C153" s="48"/>
      <c r="D153" s="48"/>
    </row>
    <row r="154" ht="15.75">
      <c r="A154" s="6"/>
    </row>
    <row r="155" spans="1:4" ht="15.75">
      <c r="A155" s="7" t="s">
        <v>51</v>
      </c>
      <c r="B155" s="16" t="s">
        <v>49</v>
      </c>
      <c r="C155" s="16" t="s">
        <v>11</v>
      </c>
      <c r="D155" s="16" t="s">
        <v>7</v>
      </c>
    </row>
    <row r="156" spans="1:4" ht="15.75">
      <c r="A156" s="7" t="s">
        <v>8</v>
      </c>
      <c r="B156" s="30" t="s">
        <v>50</v>
      </c>
      <c r="D156" s="16" t="s">
        <v>9</v>
      </c>
    </row>
    <row r="157" spans="1:4" ht="15.75">
      <c r="A157" s="22"/>
      <c r="B157" s="18"/>
      <c r="C157" s="19"/>
      <c r="D157" s="14"/>
    </row>
    <row r="158" spans="1:4" ht="15.75">
      <c r="A158" s="3" t="s">
        <v>99</v>
      </c>
      <c r="B158" s="18"/>
      <c r="C158" s="19"/>
      <c r="D158" s="19"/>
    </row>
    <row r="159" spans="1:4" ht="18" customHeight="1">
      <c r="A159" s="24" t="s">
        <v>101</v>
      </c>
      <c r="B159" s="18">
        <v>0</v>
      </c>
      <c r="C159" s="19">
        <v>5571776</v>
      </c>
      <c r="D159" s="19">
        <f>B159+C159</f>
        <v>5571776</v>
      </c>
    </row>
    <row r="160" spans="1:4" ht="15.75">
      <c r="A160" s="3"/>
      <c r="B160" s="18"/>
      <c r="C160" s="19"/>
      <c r="D160" s="19"/>
    </row>
    <row r="161" spans="1:4" ht="15.75">
      <c r="A161" s="32" t="s">
        <v>106</v>
      </c>
      <c r="B161" s="18"/>
      <c r="C161" s="19"/>
      <c r="D161" s="19"/>
    </row>
    <row r="162" spans="1:4" ht="18" customHeight="1">
      <c r="A162" s="24" t="s">
        <v>107</v>
      </c>
      <c r="B162" s="18">
        <v>0</v>
      </c>
      <c r="C162" s="19">
        <v>5985573</v>
      </c>
      <c r="D162" s="19">
        <f>B162+C162</f>
        <v>5985573</v>
      </c>
    </row>
    <row r="163" spans="1:4" ht="15.75">
      <c r="A163" s="32"/>
      <c r="B163" s="18"/>
      <c r="C163" s="19"/>
      <c r="D163" s="19"/>
    </row>
    <row r="164" spans="1:4" ht="15.75">
      <c r="A164" s="32" t="s">
        <v>109</v>
      </c>
      <c r="B164" s="18"/>
      <c r="C164" s="19"/>
      <c r="D164" s="19"/>
    </row>
    <row r="165" spans="1:4" ht="18" customHeight="1">
      <c r="A165" s="24" t="s">
        <v>110</v>
      </c>
      <c r="B165" s="18">
        <v>0</v>
      </c>
      <c r="C165" s="19">
        <v>6368819</v>
      </c>
      <c r="D165" s="19">
        <f>B165+C165</f>
        <v>6368819</v>
      </c>
    </row>
    <row r="166" spans="1:4" ht="36" customHeight="1">
      <c r="A166" s="24" t="s">
        <v>134</v>
      </c>
      <c r="B166" s="18">
        <v>1352000</v>
      </c>
      <c r="C166" s="19">
        <v>828536</v>
      </c>
      <c r="D166" s="19">
        <f>B166+C166</f>
        <v>2180536</v>
      </c>
    </row>
    <row r="167" spans="1:4" ht="18" customHeight="1">
      <c r="A167" s="24"/>
      <c r="B167" s="18"/>
      <c r="C167" s="19"/>
      <c r="D167" s="19"/>
    </row>
    <row r="168" spans="1:4" ht="18" customHeight="1">
      <c r="A168" s="32" t="s">
        <v>126</v>
      </c>
      <c r="B168" s="18"/>
      <c r="C168" s="19"/>
      <c r="D168" s="19"/>
    </row>
    <row r="169" spans="1:4" ht="18" customHeight="1">
      <c r="A169" s="24" t="s">
        <v>127</v>
      </c>
      <c r="B169" s="18">
        <v>0</v>
      </c>
      <c r="C169" s="19">
        <v>844000</v>
      </c>
      <c r="D169" s="19">
        <f>B169+C169</f>
        <v>844000</v>
      </c>
    </row>
    <row r="170" spans="1:4" ht="18" customHeight="1">
      <c r="A170" s="24"/>
      <c r="B170" s="18"/>
      <c r="C170" s="19"/>
      <c r="D170" s="19"/>
    </row>
    <row r="171" spans="1:4" ht="18" customHeight="1">
      <c r="A171" s="32" t="s">
        <v>96</v>
      </c>
      <c r="B171" s="18">
        <f>D62</f>
        <v>152137692</v>
      </c>
      <c r="C171" s="19">
        <v>2204700</v>
      </c>
      <c r="D171" s="19">
        <f>B171+C171</f>
        <v>154342392</v>
      </c>
    </row>
    <row r="172" spans="1:4" ht="18" customHeight="1">
      <c r="A172" s="32"/>
      <c r="B172" s="18"/>
      <c r="C172" s="19"/>
      <c r="D172" s="19"/>
    </row>
    <row r="173" spans="1:4" ht="18" customHeight="1">
      <c r="A173" s="32" t="s">
        <v>142</v>
      </c>
      <c r="B173" s="18">
        <v>417618000</v>
      </c>
      <c r="C173" s="19">
        <v>10000000</v>
      </c>
      <c r="D173" s="19">
        <f>B173+C173</f>
        <v>427618000</v>
      </c>
    </row>
    <row r="174" spans="1:4" ht="15.75">
      <c r="A174" s="32"/>
      <c r="B174" s="18"/>
      <c r="C174" s="19"/>
      <c r="D174" s="19"/>
    </row>
    <row r="175" spans="1:4" ht="15.75">
      <c r="A175" s="20" t="s">
        <v>25</v>
      </c>
      <c r="C175" s="21">
        <f>SUM(C158:C174)</f>
        <v>31803404</v>
      </c>
      <c r="D175" s="20"/>
    </row>
    <row r="176" spans="1:4" ht="15.75">
      <c r="A176" s="20"/>
      <c r="C176" s="21"/>
      <c r="D176" s="20"/>
    </row>
    <row r="177" spans="1:4" ht="15.75">
      <c r="A177" s="22"/>
      <c r="B177" s="18"/>
      <c r="C177" s="19"/>
      <c r="D177" s="19"/>
    </row>
    <row r="178" spans="1:4" ht="15.75">
      <c r="A178" s="7" t="s">
        <v>52</v>
      </c>
      <c r="B178" s="16" t="s">
        <v>49</v>
      </c>
      <c r="C178" s="16" t="s">
        <v>11</v>
      </c>
      <c r="D178" s="16" t="s">
        <v>7</v>
      </c>
    </row>
    <row r="179" spans="1:4" ht="15.75">
      <c r="A179" s="7" t="s">
        <v>8</v>
      </c>
      <c r="B179" s="30" t="s">
        <v>50</v>
      </c>
      <c r="D179" s="16" t="s">
        <v>9</v>
      </c>
    </row>
    <row r="180" spans="1:4" ht="15.75">
      <c r="A180" s="7"/>
      <c r="B180" s="30"/>
      <c r="D180" s="16"/>
    </row>
    <row r="181" spans="1:4" ht="15.75">
      <c r="A181" s="3" t="s">
        <v>100</v>
      </c>
      <c r="B181" s="18"/>
      <c r="C181" s="19"/>
      <c r="D181" s="19"/>
    </row>
    <row r="182" spans="1:4" ht="18" customHeight="1">
      <c r="A182" s="24" t="s">
        <v>101</v>
      </c>
      <c r="B182" s="18">
        <v>5571776</v>
      </c>
      <c r="C182" s="19">
        <v>5571776</v>
      </c>
      <c r="D182" s="19">
        <f>B182-C182</f>
        <v>0</v>
      </c>
    </row>
    <row r="183" spans="1:4" ht="15.75">
      <c r="A183" s="24" t="s">
        <v>107</v>
      </c>
      <c r="B183" s="18">
        <v>6361000</v>
      </c>
      <c r="C183" s="19">
        <v>5985573</v>
      </c>
      <c r="D183" s="19">
        <f>B183-C183</f>
        <v>375427</v>
      </c>
    </row>
    <row r="184" spans="1:4" ht="15.75">
      <c r="A184" s="3"/>
      <c r="B184" s="30"/>
      <c r="D184" s="16"/>
    </row>
    <row r="185" spans="1:4" ht="15.75">
      <c r="A185" s="3" t="s">
        <v>111</v>
      </c>
      <c r="B185" s="18">
        <f>D171</f>
        <v>154342392</v>
      </c>
      <c r="C185" s="19">
        <v>18041355</v>
      </c>
      <c r="D185" s="19">
        <f>B185-C185</f>
        <v>136301037</v>
      </c>
    </row>
    <row r="186" spans="1:4" ht="15.75">
      <c r="A186" s="3"/>
      <c r="B186" s="18"/>
      <c r="C186" s="19"/>
      <c r="D186" s="19"/>
    </row>
    <row r="187" spans="1:4" ht="15.75">
      <c r="A187" s="3" t="s">
        <v>95</v>
      </c>
      <c r="B187" s="18"/>
      <c r="C187" s="19"/>
      <c r="D187" s="19"/>
    </row>
    <row r="188" spans="1:4" ht="15.75">
      <c r="A188" s="24" t="s">
        <v>125</v>
      </c>
      <c r="B188" s="18">
        <v>4700000</v>
      </c>
      <c r="C188" s="19">
        <v>420000</v>
      </c>
      <c r="D188" s="19">
        <f>B188-C188</f>
        <v>4280000</v>
      </c>
    </row>
    <row r="189" spans="1:4" ht="15.75">
      <c r="A189" s="24" t="s">
        <v>139</v>
      </c>
      <c r="B189" s="18">
        <v>78111000</v>
      </c>
      <c r="C189" s="19">
        <v>1784700</v>
      </c>
      <c r="D189" s="19">
        <f>B189-C189</f>
        <v>76326300</v>
      </c>
    </row>
    <row r="190" spans="1:4" ht="15.75">
      <c r="A190" s="3"/>
      <c r="B190" s="18"/>
      <c r="C190" s="19"/>
      <c r="D190" s="19"/>
    </row>
    <row r="191" spans="1:4" ht="15.75">
      <c r="A191" s="20" t="s">
        <v>30</v>
      </c>
      <c r="C191" s="21">
        <f>SUM(C181:C190)</f>
        <v>31803404</v>
      </c>
      <c r="D191" s="20"/>
    </row>
    <row r="192" spans="1:4" ht="15.75">
      <c r="A192" s="20"/>
      <c r="C192" s="21"/>
      <c r="D192" s="20"/>
    </row>
    <row r="193" spans="1:4" ht="15.75">
      <c r="A193" s="20"/>
      <c r="C193" s="21"/>
      <c r="D193" s="20"/>
    </row>
    <row r="194" spans="1:4" ht="15.75">
      <c r="A194" s="7" t="s">
        <v>53</v>
      </c>
      <c r="B194" s="16" t="s">
        <v>49</v>
      </c>
      <c r="C194" s="16" t="s">
        <v>11</v>
      </c>
      <c r="D194" s="16" t="s">
        <v>7</v>
      </c>
    </row>
    <row r="195" spans="1:4" ht="15.75">
      <c r="A195" s="7" t="s">
        <v>8</v>
      </c>
      <c r="B195" s="30" t="s">
        <v>50</v>
      </c>
      <c r="D195" s="16" t="s">
        <v>9</v>
      </c>
    </row>
    <row r="196" spans="1:4" ht="15.75">
      <c r="A196" s="22"/>
      <c r="B196" s="18"/>
      <c r="C196" s="19"/>
      <c r="D196" s="14"/>
    </row>
    <row r="197" spans="1:4" ht="15.75">
      <c r="A197" s="3" t="s">
        <v>116</v>
      </c>
      <c r="B197" s="18"/>
      <c r="C197" s="19"/>
      <c r="D197" s="14"/>
    </row>
    <row r="198" spans="1:4" ht="15.75">
      <c r="A198" s="12" t="s">
        <v>47</v>
      </c>
      <c r="B198" s="18">
        <f>D117</f>
        <v>944964956</v>
      </c>
      <c r="C198" s="19">
        <v>1059661</v>
      </c>
      <c r="D198" s="19">
        <f>B198+C198</f>
        <v>946024617</v>
      </c>
    </row>
    <row r="199" spans="1:4" ht="15.75">
      <c r="A199" s="12" t="s">
        <v>54</v>
      </c>
      <c r="B199" s="18">
        <f>D144</f>
        <v>478521811</v>
      </c>
      <c r="C199" s="19">
        <v>284000</v>
      </c>
      <c r="D199" s="19">
        <f>B199+C199</f>
        <v>478805811</v>
      </c>
    </row>
    <row r="200" spans="1:4" ht="15.75">
      <c r="A200" s="12"/>
      <c r="B200" s="18"/>
      <c r="C200" s="19"/>
      <c r="D200" s="19"/>
    </row>
    <row r="201" spans="1:4" ht="15.75">
      <c r="A201" s="20" t="s">
        <v>25</v>
      </c>
      <c r="C201" s="21">
        <f>SUM(C198:C200)</f>
        <v>1343661</v>
      </c>
      <c r="D201" s="20"/>
    </row>
    <row r="202" spans="1:4" ht="15.75">
      <c r="A202" s="22"/>
      <c r="B202" s="18"/>
      <c r="C202" s="19"/>
      <c r="D202" s="19"/>
    </row>
    <row r="203" spans="1:4" ht="15.75">
      <c r="A203" s="22"/>
      <c r="B203" s="18"/>
      <c r="C203" s="19"/>
      <c r="D203" s="19"/>
    </row>
    <row r="204" spans="1:4" ht="15.75">
      <c r="A204" s="7" t="s">
        <v>55</v>
      </c>
      <c r="B204" s="16" t="s">
        <v>49</v>
      </c>
      <c r="C204" s="16" t="s">
        <v>11</v>
      </c>
      <c r="D204" s="16" t="s">
        <v>7</v>
      </c>
    </row>
    <row r="205" spans="1:4" ht="15.75" customHeight="1">
      <c r="A205" s="7" t="s">
        <v>8</v>
      </c>
      <c r="B205" s="30" t="s">
        <v>50</v>
      </c>
      <c r="D205" s="16" t="s">
        <v>9</v>
      </c>
    </row>
    <row r="206" spans="1:4" ht="15.75" customHeight="1">
      <c r="A206" s="7"/>
      <c r="B206" s="30"/>
      <c r="D206" s="16"/>
    </row>
    <row r="207" spans="1:4" ht="15.75">
      <c r="A207" s="3" t="s">
        <v>121</v>
      </c>
      <c r="B207" s="18"/>
      <c r="C207" s="19"/>
      <c r="D207" s="19"/>
    </row>
    <row r="208" spans="1:4" ht="15.75">
      <c r="A208" s="22" t="s">
        <v>122</v>
      </c>
      <c r="B208" s="18">
        <v>9520000</v>
      </c>
      <c r="C208" s="19">
        <v>284000</v>
      </c>
      <c r="D208" s="19">
        <f>B208-C208</f>
        <v>9236000</v>
      </c>
    </row>
    <row r="209" spans="1:4" ht="15.75">
      <c r="A209" s="22" t="s">
        <v>123</v>
      </c>
      <c r="B209" s="18">
        <v>11100000</v>
      </c>
      <c r="C209" s="19">
        <v>1059661</v>
      </c>
      <c r="D209" s="19">
        <f>B209-C209</f>
        <v>10040339</v>
      </c>
    </row>
    <row r="210" spans="1:4" ht="15.75">
      <c r="A210" s="3"/>
      <c r="B210" s="18"/>
      <c r="C210" s="19"/>
      <c r="D210" s="19"/>
    </row>
    <row r="211" spans="1:4" ht="15.75">
      <c r="A211" s="20" t="s">
        <v>30</v>
      </c>
      <c r="C211" s="21">
        <f>SUM(C207:C210)</f>
        <v>1343661</v>
      </c>
      <c r="D211" s="20"/>
    </row>
    <row r="212" spans="1:4" ht="15.75">
      <c r="A212" s="25"/>
      <c r="B212" s="25"/>
      <c r="C212" s="25"/>
      <c r="D212" s="25"/>
    </row>
    <row r="213" spans="1:4" ht="15.75">
      <c r="A213" s="2"/>
      <c r="B213" s="2"/>
      <c r="C213" s="2"/>
      <c r="D213" s="2"/>
    </row>
    <row r="214" spans="1:4" ht="15.75">
      <c r="A214" s="53" t="s">
        <v>18</v>
      </c>
      <c r="B214" s="53"/>
      <c r="C214" s="53"/>
      <c r="D214" s="53"/>
    </row>
    <row r="215" spans="1:4" ht="15.75">
      <c r="A215" s="31"/>
      <c r="B215" s="31"/>
      <c r="C215" s="31"/>
      <c r="D215" s="31"/>
    </row>
    <row r="216" spans="1:4" ht="33" customHeight="1">
      <c r="A216" s="54" t="s">
        <v>124</v>
      </c>
      <c r="B216" s="54"/>
      <c r="C216" s="54"/>
      <c r="D216" s="54"/>
    </row>
    <row r="217" spans="1:4" ht="15.75">
      <c r="A217" s="31"/>
      <c r="B217" s="31"/>
      <c r="C217" s="31"/>
      <c r="D217" s="31"/>
    </row>
    <row r="218" spans="1:4" ht="15.75">
      <c r="A218" s="53" t="s">
        <v>57</v>
      </c>
      <c r="B218" s="53"/>
      <c r="C218" s="53"/>
      <c r="D218" s="53"/>
    </row>
    <row r="219" ht="15.75">
      <c r="A219" s="3"/>
    </row>
    <row r="220" spans="1:4" ht="15.75">
      <c r="A220" s="47" t="s">
        <v>97</v>
      </c>
      <c r="B220" s="47"/>
      <c r="C220" s="47"/>
      <c r="D220" s="47"/>
    </row>
    <row r="221" ht="15.75">
      <c r="A221" s="3"/>
    </row>
    <row r="222" ht="15.75">
      <c r="A222" s="3" t="s">
        <v>98</v>
      </c>
    </row>
    <row r="223" ht="15.75">
      <c r="A223" s="3" t="s">
        <v>16</v>
      </c>
    </row>
    <row r="224" ht="15.75">
      <c r="A224" s="3"/>
    </row>
    <row r="225" spans="1:3" ht="15.75">
      <c r="A225" s="4" t="s">
        <v>19</v>
      </c>
      <c r="B225" s="4"/>
      <c r="C225" s="4" t="s">
        <v>28</v>
      </c>
    </row>
    <row r="226" spans="1:3" ht="15.75">
      <c r="A226" s="4" t="s">
        <v>26</v>
      </c>
      <c r="B226" s="4"/>
      <c r="C226" s="4" t="s">
        <v>27</v>
      </c>
    </row>
  </sheetData>
  <sheetProtection/>
  <mergeCells count="19">
    <mergeCell ref="A12:D12"/>
    <mergeCell ref="A14:D14"/>
    <mergeCell ref="A151:D151"/>
    <mergeCell ref="A218:D218"/>
    <mergeCell ref="A216:D216"/>
    <mergeCell ref="A153:D153"/>
    <mergeCell ref="A214:D214"/>
    <mergeCell ref="A127:D127"/>
    <mergeCell ref="A57:D57"/>
    <mergeCell ref="A220:D220"/>
    <mergeCell ref="A76:D76"/>
    <mergeCell ref="A1:D1"/>
    <mergeCell ref="A2:D2"/>
    <mergeCell ref="A4:D4"/>
    <mergeCell ref="A6:D6"/>
    <mergeCell ref="A69:D69"/>
    <mergeCell ref="A20:D20"/>
    <mergeCell ref="A7:D7"/>
    <mergeCell ref="A10:D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4" manualBreakCount="4">
    <brk id="40" max="3" man="1"/>
    <brk id="83" max="3" man="1"/>
    <brk id="125" max="3" man="1"/>
    <brk id="1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9">
      <selection activeCell="Q30" sqref="Q30"/>
    </sheetView>
  </sheetViews>
  <sheetFormatPr defaultColWidth="9.00390625" defaultRowHeight="12.75"/>
  <cols>
    <col min="1" max="1" width="16.625" style="0" customWidth="1"/>
    <col min="2" max="13" width="6.125" style="0" customWidth="1"/>
    <col min="14" max="14" width="7.375" style="0" customWidth="1"/>
    <col min="15" max="15" width="7.00390625" style="0" customWidth="1"/>
    <col min="16" max="16" width="7.125" style="0" customWidth="1"/>
    <col min="17" max="18" width="7.00390625" style="0" customWidth="1"/>
    <col min="19" max="19" width="7.375" style="0" customWidth="1"/>
  </cols>
  <sheetData>
    <row r="1" spans="16:19" ht="15">
      <c r="P1" s="57" t="s">
        <v>144</v>
      </c>
      <c r="Q1" s="57"/>
      <c r="R1" s="57"/>
      <c r="S1" s="57"/>
    </row>
    <row r="2" spans="1:19" ht="14.25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4" spans="1:19" ht="27" customHeight="1">
      <c r="A4" s="33"/>
      <c r="B4" s="59" t="s">
        <v>71</v>
      </c>
      <c r="C4" s="60"/>
      <c r="D4" s="60"/>
      <c r="E4" s="61"/>
      <c r="F4" s="59" t="s">
        <v>72</v>
      </c>
      <c r="G4" s="60"/>
      <c r="H4" s="60"/>
      <c r="I4" s="61"/>
      <c r="J4" s="59" t="s">
        <v>73</v>
      </c>
      <c r="K4" s="60"/>
      <c r="L4" s="60"/>
      <c r="M4" s="61"/>
      <c r="N4" s="62" t="s">
        <v>74</v>
      </c>
      <c r="O4" s="62"/>
      <c r="P4" s="62"/>
      <c r="Q4" s="62"/>
      <c r="R4" s="62"/>
      <c r="S4" s="62"/>
    </row>
    <row r="5" spans="1:19" ht="15">
      <c r="A5" s="34" t="s">
        <v>75</v>
      </c>
      <c r="B5" s="55">
        <v>39814</v>
      </c>
      <c r="C5" s="56"/>
      <c r="D5" s="55">
        <v>40178</v>
      </c>
      <c r="E5" s="56"/>
      <c r="F5" s="55">
        <v>39814</v>
      </c>
      <c r="G5" s="56"/>
      <c r="H5" s="55">
        <v>40178</v>
      </c>
      <c r="I5" s="56"/>
      <c r="J5" s="55">
        <v>39814</v>
      </c>
      <c r="K5" s="56"/>
      <c r="L5" s="55">
        <v>40178</v>
      </c>
      <c r="M5" s="56"/>
      <c r="N5" s="55">
        <v>39814</v>
      </c>
      <c r="O5" s="63"/>
      <c r="P5" s="56"/>
      <c r="Q5" s="64">
        <v>40178</v>
      </c>
      <c r="R5" s="64"/>
      <c r="S5" s="64"/>
    </row>
    <row r="6" spans="1:19" ht="29.25" customHeight="1">
      <c r="A6" s="35"/>
      <c r="B6" s="36" t="s">
        <v>76</v>
      </c>
      <c r="C6" s="36" t="s">
        <v>77</v>
      </c>
      <c r="D6" s="36" t="s">
        <v>76</v>
      </c>
      <c r="E6" s="36" t="s">
        <v>77</v>
      </c>
      <c r="F6" s="36" t="s">
        <v>76</v>
      </c>
      <c r="G6" s="36" t="s">
        <v>77</v>
      </c>
      <c r="H6" s="36" t="s">
        <v>76</v>
      </c>
      <c r="I6" s="36" t="s">
        <v>77</v>
      </c>
      <c r="J6" s="36" t="s">
        <v>76</v>
      </c>
      <c r="K6" s="36" t="s">
        <v>77</v>
      </c>
      <c r="L6" s="36" t="s">
        <v>76</v>
      </c>
      <c r="M6" s="36" t="s">
        <v>77</v>
      </c>
      <c r="N6" s="36" t="s">
        <v>76</v>
      </c>
      <c r="O6" s="36" t="s">
        <v>77</v>
      </c>
      <c r="P6" s="37" t="s">
        <v>78</v>
      </c>
      <c r="Q6" s="36" t="s">
        <v>76</v>
      </c>
      <c r="R6" s="36" t="s">
        <v>77</v>
      </c>
      <c r="S6" s="38" t="s">
        <v>78</v>
      </c>
    </row>
    <row r="7" spans="1:19" ht="21" customHeight="1">
      <c r="A7" s="66" t="s">
        <v>79</v>
      </c>
      <c r="B7" s="36">
        <v>32</v>
      </c>
      <c r="C7" s="36">
        <v>26</v>
      </c>
      <c r="D7" s="33">
        <v>32</v>
      </c>
      <c r="E7" s="33">
        <v>17</v>
      </c>
      <c r="F7" s="33"/>
      <c r="G7" s="33">
        <v>2</v>
      </c>
      <c r="H7" s="33"/>
      <c r="I7" s="33"/>
      <c r="J7" s="33"/>
      <c r="K7" s="33"/>
      <c r="L7" s="33"/>
      <c r="M7" s="33"/>
      <c r="N7" s="33">
        <v>32</v>
      </c>
      <c r="O7" s="33">
        <v>28</v>
      </c>
      <c r="P7" s="39">
        <v>60</v>
      </c>
      <c r="Q7" s="33">
        <v>32</v>
      </c>
      <c r="R7" s="33">
        <v>17</v>
      </c>
      <c r="S7" s="38">
        <v>49</v>
      </c>
    </row>
    <row r="8" spans="1:19" ht="21" customHeight="1">
      <c r="A8" s="67"/>
      <c r="B8" s="36"/>
      <c r="C8" s="36"/>
      <c r="D8" s="33"/>
      <c r="E8" s="33"/>
      <c r="F8" s="33"/>
      <c r="G8" s="33">
        <v>1</v>
      </c>
      <c r="H8" s="33"/>
      <c r="I8" s="33"/>
      <c r="J8" s="33"/>
      <c r="K8" s="33"/>
      <c r="L8" s="33"/>
      <c r="M8" s="33"/>
      <c r="N8" s="33">
        <v>32</v>
      </c>
      <c r="O8" s="33">
        <v>27</v>
      </c>
      <c r="P8" s="39">
        <v>59</v>
      </c>
      <c r="Q8" s="33">
        <v>32</v>
      </c>
      <c r="R8" s="33">
        <v>17</v>
      </c>
      <c r="S8" s="38">
        <v>49</v>
      </c>
    </row>
    <row r="9" spans="1:19" ht="21" customHeight="1">
      <c r="A9" s="65" t="s">
        <v>80</v>
      </c>
      <c r="B9" s="36">
        <v>96</v>
      </c>
      <c r="C9" s="36">
        <v>30</v>
      </c>
      <c r="D9" s="33">
        <v>85</v>
      </c>
      <c r="E9" s="33">
        <v>36</v>
      </c>
      <c r="F9" s="33">
        <v>8</v>
      </c>
      <c r="G9" s="33">
        <v>6</v>
      </c>
      <c r="H9" s="33">
        <v>8</v>
      </c>
      <c r="I9" s="33">
        <v>9</v>
      </c>
      <c r="J9" s="33">
        <v>2</v>
      </c>
      <c r="K9" s="33"/>
      <c r="L9" s="33">
        <v>1</v>
      </c>
      <c r="M9" s="33"/>
      <c r="N9" s="33">
        <v>104</v>
      </c>
      <c r="O9" s="33">
        <v>36</v>
      </c>
      <c r="P9" s="39">
        <v>140</v>
      </c>
      <c r="Q9" s="33">
        <v>93</v>
      </c>
      <c r="R9" s="33">
        <v>45</v>
      </c>
      <c r="S9" s="38">
        <v>137</v>
      </c>
    </row>
    <row r="10" spans="1:19" ht="21" customHeight="1">
      <c r="A10" s="65"/>
      <c r="B10" s="36"/>
      <c r="C10" s="36"/>
      <c r="D10" s="33"/>
      <c r="E10" s="33"/>
      <c r="F10" s="33">
        <v>5.22</v>
      </c>
      <c r="G10" s="33">
        <v>4</v>
      </c>
      <c r="H10" s="33">
        <v>5.22</v>
      </c>
      <c r="I10" s="33">
        <v>6</v>
      </c>
      <c r="J10" s="33">
        <v>1.5</v>
      </c>
      <c r="K10" s="33"/>
      <c r="L10" s="33">
        <v>0.5</v>
      </c>
      <c r="M10" s="33"/>
      <c r="N10" s="41">
        <v>101.22</v>
      </c>
      <c r="O10" s="33">
        <v>34</v>
      </c>
      <c r="P10" s="42">
        <v>135.22</v>
      </c>
      <c r="Q10" s="41">
        <v>90.22</v>
      </c>
      <c r="R10" s="33">
        <v>42</v>
      </c>
      <c r="S10" s="42">
        <f>SUM(Q10:R10)</f>
        <v>132.22</v>
      </c>
    </row>
    <row r="11" spans="1:19" ht="21" customHeight="1">
      <c r="A11" s="65" t="s">
        <v>81</v>
      </c>
      <c r="B11" s="36">
        <v>27</v>
      </c>
      <c r="C11" s="36">
        <v>6</v>
      </c>
      <c r="D11" s="33">
        <v>27</v>
      </c>
      <c r="E11" s="33">
        <v>5</v>
      </c>
      <c r="F11" s="33">
        <v>3</v>
      </c>
      <c r="G11" s="33">
        <v>2</v>
      </c>
      <c r="H11" s="33">
        <v>3</v>
      </c>
      <c r="I11" s="33"/>
      <c r="J11" s="33"/>
      <c r="K11" s="33"/>
      <c r="L11" s="33"/>
      <c r="M11" s="33"/>
      <c r="N11" s="33">
        <v>30</v>
      </c>
      <c r="O11" s="33">
        <v>8</v>
      </c>
      <c r="P11" s="39">
        <v>38</v>
      </c>
      <c r="Q11" s="33">
        <v>30</v>
      </c>
      <c r="R11" s="33">
        <v>5</v>
      </c>
      <c r="S11" s="38">
        <v>35</v>
      </c>
    </row>
    <row r="12" spans="1:19" ht="21" customHeight="1">
      <c r="A12" s="65"/>
      <c r="B12" s="36"/>
      <c r="C12" s="36"/>
      <c r="D12" s="33"/>
      <c r="E12" s="33"/>
      <c r="F12" s="33">
        <v>2.5</v>
      </c>
      <c r="G12" s="33">
        <v>1.5</v>
      </c>
      <c r="H12" s="33">
        <v>2.5</v>
      </c>
      <c r="I12" s="33"/>
      <c r="J12" s="33"/>
      <c r="K12" s="33"/>
      <c r="L12" s="33"/>
      <c r="M12" s="33"/>
      <c r="N12" s="33">
        <v>29.5</v>
      </c>
      <c r="O12" s="33">
        <v>7.5</v>
      </c>
      <c r="P12" s="39">
        <v>37</v>
      </c>
      <c r="Q12" s="33">
        <v>29.5</v>
      </c>
      <c r="R12" s="33">
        <v>5</v>
      </c>
      <c r="S12" s="38">
        <v>34.5</v>
      </c>
    </row>
    <row r="13" spans="1:19" ht="21" customHeight="1">
      <c r="A13" s="65" t="s">
        <v>82</v>
      </c>
      <c r="B13" s="36">
        <v>24</v>
      </c>
      <c r="C13" s="36">
        <v>8</v>
      </c>
      <c r="D13" s="33">
        <v>24</v>
      </c>
      <c r="E13" s="33">
        <v>8</v>
      </c>
      <c r="F13" s="33">
        <v>2</v>
      </c>
      <c r="G13" s="33"/>
      <c r="H13" s="33">
        <v>2</v>
      </c>
      <c r="I13" s="33"/>
      <c r="J13" s="33">
        <v>1</v>
      </c>
      <c r="K13" s="33"/>
      <c r="L13" s="33">
        <v>1</v>
      </c>
      <c r="M13" s="33"/>
      <c r="N13" s="33">
        <v>26</v>
      </c>
      <c r="O13" s="33">
        <v>8</v>
      </c>
      <c r="P13" s="39">
        <v>34</v>
      </c>
      <c r="Q13" s="33">
        <v>26</v>
      </c>
      <c r="R13" s="33">
        <v>8</v>
      </c>
      <c r="S13" s="38">
        <v>34</v>
      </c>
    </row>
    <row r="14" spans="1:19" ht="21" customHeight="1">
      <c r="A14" s="65"/>
      <c r="B14" s="36"/>
      <c r="C14" s="36"/>
      <c r="D14" s="33"/>
      <c r="E14" s="33"/>
      <c r="F14" s="33">
        <v>1.64</v>
      </c>
      <c r="G14" s="33"/>
      <c r="H14" s="33">
        <v>1.64</v>
      </c>
      <c r="I14" s="33"/>
      <c r="J14" s="33">
        <v>1</v>
      </c>
      <c r="K14" s="33"/>
      <c r="L14" s="33">
        <v>1</v>
      </c>
      <c r="M14" s="33"/>
      <c r="N14" s="33">
        <v>25.64</v>
      </c>
      <c r="O14" s="33">
        <v>8</v>
      </c>
      <c r="P14" s="39">
        <v>33.64</v>
      </c>
      <c r="Q14" s="33">
        <v>25.64</v>
      </c>
      <c r="R14" s="33">
        <v>8</v>
      </c>
      <c r="S14" s="38">
        <v>33.64</v>
      </c>
    </row>
    <row r="15" spans="1:19" ht="21" customHeight="1">
      <c r="A15" s="65" t="s">
        <v>83</v>
      </c>
      <c r="B15" s="36">
        <v>11</v>
      </c>
      <c r="C15" s="36">
        <v>2</v>
      </c>
      <c r="D15" s="33">
        <v>11</v>
      </c>
      <c r="E15" s="33">
        <v>2</v>
      </c>
      <c r="F15" s="33">
        <v>2</v>
      </c>
      <c r="G15" s="33"/>
      <c r="H15" s="33">
        <v>2</v>
      </c>
      <c r="I15" s="33"/>
      <c r="J15" s="33"/>
      <c r="K15" s="33"/>
      <c r="L15" s="33"/>
      <c r="M15" s="33"/>
      <c r="N15" s="33">
        <v>13</v>
      </c>
      <c r="O15" s="33">
        <v>2</v>
      </c>
      <c r="P15" s="39">
        <v>15</v>
      </c>
      <c r="Q15" s="33">
        <v>13</v>
      </c>
      <c r="R15" s="33">
        <v>2</v>
      </c>
      <c r="S15" s="38">
        <v>15</v>
      </c>
    </row>
    <row r="16" spans="1:19" ht="21" customHeight="1">
      <c r="A16" s="65"/>
      <c r="B16" s="36"/>
      <c r="C16" s="36"/>
      <c r="D16" s="33"/>
      <c r="E16" s="33"/>
      <c r="F16" s="33">
        <v>1</v>
      </c>
      <c r="G16" s="33"/>
      <c r="H16" s="33">
        <v>1</v>
      </c>
      <c r="I16" s="33"/>
      <c r="J16" s="33"/>
      <c r="K16" s="33"/>
      <c r="L16" s="33"/>
      <c r="M16" s="33"/>
      <c r="N16" s="33">
        <v>12</v>
      </c>
      <c r="O16" s="33">
        <v>2</v>
      </c>
      <c r="P16" s="39">
        <v>14</v>
      </c>
      <c r="Q16" s="33">
        <v>12</v>
      </c>
      <c r="R16" s="33">
        <v>2</v>
      </c>
      <c r="S16" s="38">
        <v>14</v>
      </c>
    </row>
    <row r="17" spans="1:19" ht="21" customHeight="1">
      <c r="A17" s="65" t="s">
        <v>84</v>
      </c>
      <c r="B17" s="36">
        <v>71</v>
      </c>
      <c r="C17" s="36">
        <v>24</v>
      </c>
      <c r="D17" s="33">
        <v>73</v>
      </c>
      <c r="E17" s="33">
        <v>24</v>
      </c>
      <c r="F17" s="33">
        <v>7</v>
      </c>
      <c r="G17" s="33">
        <v>1</v>
      </c>
      <c r="H17" s="33">
        <v>12</v>
      </c>
      <c r="I17" s="33">
        <v>2</v>
      </c>
      <c r="J17" s="33"/>
      <c r="K17" s="33"/>
      <c r="L17" s="33"/>
      <c r="M17" s="33"/>
      <c r="N17" s="33">
        <v>78</v>
      </c>
      <c r="O17" s="33">
        <v>25</v>
      </c>
      <c r="P17" s="39">
        <v>103</v>
      </c>
      <c r="Q17" s="33">
        <v>85</v>
      </c>
      <c r="R17" s="33">
        <v>26</v>
      </c>
      <c r="S17" s="38">
        <v>103</v>
      </c>
    </row>
    <row r="18" spans="1:19" ht="21" customHeight="1">
      <c r="A18" s="65"/>
      <c r="B18" s="36"/>
      <c r="C18" s="36"/>
      <c r="D18" s="33"/>
      <c r="E18" s="33"/>
      <c r="F18" s="33">
        <v>3</v>
      </c>
      <c r="G18" s="33">
        <v>0.75</v>
      </c>
      <c r="H18" s="33">
        <v>5.75</v>
      </c>
      <c r="I18" s="33">
        <v>1.5</v>
      </c>
      <c r="J18" s="33"/>
      <c r="K18" s="33"/>
      <c r="L18" s="33"/>
      <c r="M18" s="33"/>
      <c r="N18" s="33">
        <v>74</v>
      </c>
      <c r="O18" s="33">
        <v>24.75</v>
      </c>
      <c r="P18" s="39">
        <v>98.75</v>
      </c>
      <c r="Q18" s="33">
        <v>78.75</v>
      </c>
      <c r="R18" s="33">
        <v>25.5</v>
      </c>
      <c r="S18" s="38">
        <v>98.5</v>
      </c>
    </row>
    <row r="19" spans="1:19" ht="21" customHeight="1">
      <c r="A19" s="68" t="s">
        <v>85</v>
      </c>
      <c r="B19" s="36">
        <v>6</v>
      </c>
      <c r="C19" s="36"/>
      <c r="D19" s="33">
        <v>6</v>
      </c>
      <c r="E19" s="33"/>
      <c r="F19" s="33"/>
      <c r="G19" s="33">
        <v>1</v>
      </c>
      <c r="H19" s="33"/>
      <c r="I19" s="33">
        <v>1</v>
      </c>
      <c r="J19" s="33"/>
      <c r="K19" s="33"/>
      <c r="L19" s="33"/>
      <c r="M19" s="33"/>
      <c r="N19" s="33">
        <v>6</v>
      </c>
      <c r="O19" s="33">
        <v>1</v>
      </c>
      <c r="P19" s="39">
        <v>7</v>
      </c>
      <c r="Q19" s="33">
        <v>6</v>
      </c>
      <c r="R19" s="33">
        <v>1</v>
      </c>
      <c r="S19" s="38">
        <v>7</v>
      </c>
    </row>
    <row r="20" spans="1:19" ht="24" customHeight="1">
      <c r="A20" s="69"/>
      <c r="B20" s="43"/>
      <c r="C20" s="43"/>
      <c r="D20" s="33"/>
      <c r="E20" s="33"/>
      <c r="F20" s="33"/>
      <c r="G20" s="33">
        <v>0.75</v>
      </c>
      <c r="H20" s="33"/>
      <c r="I20" s="33">
        <v>0.75</v>
      </c>
      <c r="J20" s="33"/>
      <c r="K20" s="33"/>
      <c r="L20" s="33"/>
      <c r="M20" s="33"/>
      <c r="N20" s="33">
        <v>6</v>
      </c>
      <c r="O20" s="33">
        <v>0.75</v>
      </c>
      <c r="P20" s="39">
        <v>6.75</v>
      </c>
      <c r="Q20" s="33">
        <v>6</v>
      </c>
      <c r="R20" s="33">
        <v>0.75</v>
      </c>
      <c r="S20" s="38">
        <v>6.75</v>
      </c>
    </row>
    <row r="21" spans="1:19" ht="21" customHeight="1">
      <c r="A21" s="65" t="s">
        <v>86</v>
      </c>
      <c r="B21" s="36">
        <v>141</v>
      </c>
      <c r="C21" s="36">
        <v>64</v>
      </c>
      <c r="D21" s="33">
        <v>141</v>
      </c>
      <c r="E21" s="33">
        <v>62</v>
      </c>
      <c r="F21" s="33">
        <v>2</v>
      </c>
      <c r="G21" s="33">
        <v>2</v>
      </c>
      <c r="H21" s="33">
        <v>2</v>
      </c>
      <c r="I21" s="33">
        <v>2</v>
      </c>
      <c r="J21" s="33"/>
      <c r="K21" s="33">
        <v>1</v>
      </c>
      <c r="L21" s="33"/>
      <c r="M21" s="33">
        <v>1</v>
      </c>
      <c r="N21" s="33">
        <v>143</v>
      </c>
      <c r="O21" s="33">
        <v>66</v>
      </c>
      <c r="P21" s="39">
        <v>209</v>
      </c>
      <c r="Q21" s="33">
        <v>143</v>
      </c>
      <c r="R21" s="33">
        <v>64</v>
      </c>
      <c r="S21" s="38">
        <v>207</v>
      </c>
    </row>
    <row r="22" spans="1:19" ht="21" customHeight="1">
      <c r="A22" s="65"/>
      <c r="B22" s="36"/>
      <c r="C22" s="36"/>
      <c r="D22" s="33"/>
      <c r="E22" s="33"/>
      <c r="F22" s="33">
        <v>0.9</v>
      </c>
      <c r="G22" s="33">
        <v>1</v>
      </c>
      <c r="H22" s="33">
        <v>0.9</v>
      </c>
      <c r="I22" s="33">
        <v>1</v>
      </c>
      <c r="J22" s="33"/>
      <c r="K22" s="33">
        <v>0.5</v>
      </c>
      <c r="L22" s="33"/>
      <c r="M22" s="33">
        <v>0.5</v>
      </c>
      <c r="N22" s="33">
        <v>141.9</v>
      </c>
      <c r="O22" s="33">
        <v>65</v>
      </c>
      <c r="P22" s="39">
        <v>206.9</v>
      </c>
      <c r="Q22" s="33">
        <v>141.9</v>
      </c>
      <c r="R22" s="33">
        <v>63</v>
      </c>
      <c r="S22" s="38">
        <v>204.9</v>
      </c>
    </row>
    <row r="23" spans="1:19" ht="63.75" customHeight="1">
      <c r="A23" s="40" t="s">
        <v>87</v>
      </c>
      <c r="B23" s="36">
        <v>12</v>
      </c>
      <c r="C23" s="36">
        <v>6</v>
      </c>
      <c r="D23" s="33">
        <v>12</v>
      </c>
      <c r="E23" s="33">
        <v>6</v>
      </c>
      <c r="F23" s="33"/>
      <c r="G23" s="33"/>
      <c r="H23" s="33"/>
      <c r="I23" s="33"/>
      <c r="J23" s="33"/>
      <c r="K23" s="33"/>
      <c r="L23" s="33"/>
      <c r="M23" s="33"/>
      <c r="N23" s="33">
        <v>12</v>
      </c>
      <c r="O23" s="33">
        <v>6</v>
      </c>
      <c r="P23" s="39">
        <v>18</v>
      </c>
      <c r="Q23" s="33">
        <v>12</v>
      </c>
      <c r="R23" s="33">
        <v>6</v>
      </c>
      <c r="S23" s="38">
        <v>18</v>
      </c>
    </row>
    <row r="24" spans="1:19" ht="30" customHeight="1">
      <c r="A24" s="40" t="s">
        <v>88</v>
      </c>
      <c r="B24" s="36">
        <v>1</v>
      </c>
      <c r="C24" s="36"/>
      <c r="D24" s="33">
        <v>1</v>
      </c>
      <c r="E24" s="33"/>
      <c r="F24" s="33"/>
      <c r="G24" s="33"/>
      <c r="H24" s="33"/>
      <c r="I24" s="33"/>
      <c r="J24" s="33"/>
      <c r="K24" s="33"/>
      <c r="L24" s="33"/>
      <c r="M24" s="33"/>
      <c r="N24" s="33">
        <v>1</v>
      </c>
      <c r="O24" s="33"/>
      <c r="P24" s="39">
        <v>1</v>
      </c>
      <c r="Q24" s="33">
        <v>1</v>
      </c>
      <c r="R24" s="33"/>
      <c r="S24" s="38">
        <v>1</v>
      </c>
    </row>
    <row r="25" spans="1:19" ht="21" customHeight="1">
      <c r="A25" s="65" t="s">
        <v>89</v>
      </c>
      <c r="B25" s="36">
        <v>57</v>
      </c>
      <c r="C25" s="36">
        <v>8</v>
      </c>
      <c r="D25" s="33">
        <v>57</v>
      </c>
      <c r="E25" s="33">
        <v>8</v>
      </c>
      <c r="F25" s="33">
        <v>1</v>
      </c>
      <c r="G25" s="33"/>
      <c r="H25" s="33">
        <v>1</v>
      </c>
      <c r="I25" s="33"/>
      <c r="J25" s="33"/>
      <c r="K25" s="33"/>
      <c r="L25" s="33"/>
      <c r="M25" s="33"/>
      <c r="N25" s="33">
        <v>58</v>
      </c>
      <c r="O25" s="33">
        <v>8</v>
      </c>
      <c r="P25" s="39">
        <v>66</v>
      </c>
      <c r="Q25" s="33">
        <v>58</v>
      </c>
      <c r="R25" s="33">
        <v>8</v>
      </c>
      <c r="S25" s="38">
        <v>66</v>
      </c>
    </row>
    <row r="26" spans="1:19" ht="21" customHeight="1">
      <c r="A26" s="65"/>
      <c r="B26" s="36"/>
      <c r="C26" s="36"/>
      <c r="D26" s="33"/>
      <c r="E26" s="33"/>
      <c r="F26" s="33">
        <v>0.5</v>
      </c>
      <c r="G26" s="33"/>
      <c r="H26" s="33">
        <v>0.5</v>
      </c>
      <c r="I26" s="33"/>
      <c r="J26" s="33"/>
      <c r="K26" s="33"/>
      <c r="L26" s="33"/>
      <c r="M26" s="33"/>
      <c r="N26" s="33">
        <v>57.5</v>
      </c>
      <c r="O26" s="33">
        <v>8</v>
      </c>
      <c r="P26" s="39">
        <v>65.5</v>
      </c>
      <c r="Q26" s="33">
        <v>57.5</v>
      </c>
      <c r="R26" s="33">
        <v>8</v>
      </c>
      <c r="S26" s="38">
        <v>65.5</v>
      </c>
    </row>
    <row r="27" spans="1:19" ht="21" customHeight="1">
      <c r="A27" s="68" t="s">
        <v>90</v>
      </c>
      <c r="B27" s="36">
        <v>21</v>
      </c>
      <c r="C27" s="36">
        <v>4</v>
      </c>
      <c r="D27" s="33">
        <v>21</v>
      </c>
      <c r="E27" s="33">
        <v>4</v>
      </c>
      <c r="F27" s="33">
        <v>1</v>
      </c>
      <c r="G27" s="33"/>
      <c r="H27" s="33">
        <v>1</v>
      </c>
      <c r="I27" s="33"/>
      <c r="J27" s="33"/>
      <c r="K27" s="33"/>
      <c r="L27" s="33"/>
      <c r="M27" s="33"/>
      <c r="N27" s="33">
        <v>22</v>
      </c>
      <c r="O27" s="33">
        <v>4</v>
      </c>
      <c r="P27" s="39">
        <v>26</v>
      </c>
      <c r="Q27" s="33">
        <v>22</v>
      </c>
      <c r="R27" s="33">
        <v>4</v>
      </c>
      <c r="S27" s="38">
        <v>26</v>
      </c>
    </row>
    <row r="28" spans="1:19" ht="21" customHeight="1">
      <c r="A28" s="69"/>
      <c r="B28" s="36"/>
      <c r="C28" s="36"/>
      <c r="D28" s="33"/>
      <c r="E28" s="33"/>
      <c r="F28" s="33">
        <v>0.5</v>
      </c>
      <c r="G28" s="33"/>
      <c r="H28" s="33">
        <v>0.5</v>
      </c>
      <c r="I28" s="33"/>
      <c r="J28" s="33"/>
      <c r="K28" s="33"/>
      <c r="L28" s="33"/>
      <c r="M28" s="33"/>
      <c r="N28" s="33">
        <v>21.5</v>
      </c>
      <c r="O28" s="33">
        <v>4</v>
      </c>
      <c r="P28" s="39">
        <v>25.5</v>
      </c>
      <c r="Q28" s="33">
        <v>21.5</v>
      </c>
      <c r="R28" s="33">
        <v>4</v>
      </c>
      <c r="S28" s="38">
        <v>25.5</v>
      </c>
    </row>
    <row r="29" spans="1:19" ht="36" customHeight="1">
      <c r="A29" s="68" t="s">
        <v>91</v>
      </c>
      <c r="B29" s="44">
        <v>50</v>
      </c>
      <c r="C29" s="44">
        <v>4</v>
      </c>
      <c r="D29" s="33">
        <v>49</v>
      </c>
      <c r="E29" s="33">
        <v>4</v>
      </c>
      <c r="F29" s="33"/>
      <c r="G29" s="33"/>
      <c r="H29" s="33">
        <v>1</v>
      </c>
      <c r="I29" s="33"/>
      <c r="J29" s="33"/>
      <c r="K29" s="33"/>
      <c r="L29" s="33"/>
      <c r="M29" s="33"/>
      <c r="N29" s="33">
        <v>50</v>
      </c>
      <c r="O29" s="33">
        <v>4</v>
      </c>
      <c r="P29" s="39">
        <v>55</v>
      </c>
      <c r="Q29" s="33">
        <v>50</v>
      </c>
      <c r="R29" s="33">
        <v>4</v>
      </c>
      <c r="S29" s="38">
        <v>54</v>
      </c>
    </row>
    <row r="30" spans="1:19" ht="36" customHeight="1">
      <c r="A30" s="69"/>
      <c r="B30" s="44"/>
      <c r="C30" s="44"/>
      <c r="D30" s="33"/>
      <c r="E30" s="33"/>
      <c r="F30" s="33"/>
      <c r="G30" s="33"/>
      <c r="H30" s="33">
        <v>0.5</v>
      </c>
      <c r="I30" s="33"/>
      <c r="J30" s="33"/>
      <c r="K30" s="33"/>
      <c r="L30" s="33"/>
      <c r="M30" s="33"/>
      <c r="N30" s="33">
        <v>50</v>
      </c>
      <c r="O30" s="33">
        <v>4</v>
      </c>
      <c r="P30" s="39">
        <v>54</v>
      </c>
      <c r="Q30" s="33">
        <v>49.5</v>
      </c>
      <c r="R30" s="33">
        <v>4</v>
      </c>
      <c r="S30" s="38">
        <v>53.5</v>
      </c>
    </row>
    <row r="31" spans="1:19" ht="21" customHeight="1">
      <c r="A31" s="40" t="s">
        <v>92</v>
      </c>
      <c r="B31" s="36">
        <v>2</v>
      </c>
      <c r="C31" s="36">
        <v>1</v>
      </c>
      <c r="D31" s="33">
        <v>2</v>
      </c>
      <c r="E31" s="33">
        <v>1</v>
      </c>
      <c r="F31" s="33"/>
      <c r="G31" s="33"/>
      <c r="H31" s="33"/>
      <c r="I31" s="33"/>
      <c r="J31" s="33"/>
      <c r="K31" s="33"/>
      <c r="L31" s="33"/>
      <c r="M31" s="33"/>
      <c r="N31" s="33">
        <v>2</v>
      </c>
      <c r="O31" s="33">
        <v>1</v>
      </c>
      <c r="P31" s="39">
        <v>3</v>
      </c>
      <c r="Q31" s="33">
        <v>2</v>
      </c>
      <c r="R31" s="33">
        <v>1</v>
      </c>
      <c r="S31" s="38">
        <v>3</v>
      </c>
    </row>
    <row r="32" spans="1:19" ht="21" customHeight="1">
      <c r="A32" s="45" t="s">
        <v>93</v>
      </c>
      <c r="B32" s="37">
        <f>SUM(B7:B31)-B19-B27</f>
        <v>524</v>
      </c>
      <c r="C32" s="37">
        <f>SUM(C7:C31)-C19-C27</f>
        <v>179</v>
      </c>
      <c r="D32" s="37">
        <f>SUM(D7:D31)-D19-D27</f>
        <v>514</v>
      </c>
      <c r="E32" s="37">
        <f>SUM(E7:E31)-E19-E27</f>
        <v>173</v>
      </c>
      <c r="F32" s="37">
        <f>SUM(F7,F9,F11,F13,F15,F17,F21,F23,F24,F25,F29,F31)</f>
        <v>25</v>
      </c>
      <c r="G32" s="37">
        <f aca="true" t="shared" si="0" ref="G32:M32">SUM(G7,G9,G11,G13,G15,G17,G21,G23,G24,G25,G29,G31)</f>
        <v>13</v>
      </c>
      <c r="H32" s="37">
        <f t="shared" si="0"/>
        <v>31</v>
      </c>
      <c r="I32" s="37">
        <f t="shared" si="0"/>
        <v>13</v>
      </c>
      <c r="J32" s="37">
        <f t="shared" si="0"/>
        <v>3</v>
      </c>
      <c r="K32" s="37">
        <f t="shared" si="0"/>
        <v>1</v>
      </c>
      <c r="L32" s="37">
        <f t="shared" si="0"/>
        <v>2</v>
      </c>
      <c r="M32" s="37">
        <f t="shared" si="0"/>
        <v>1</v>
      </c>
      <c r="N32" s="37">
        <f>SUM(B32,F32)</f>
        <v>549</v>
      </c>
      <c r="O32" s="37">
        <f>SUM(C32,G32)</f>
        <v>192</v>
      </c>
      <c r="P32" s="37">
        <f>N32+O32</f>
        <v>741</v>
      </c>
      <c r="Q32" s="37">
        <f>SUM(D32,H32)</f>
        <v>545</v>
      </c>
      <c r="R32" s="37">
        <f>SUM(E32,I32)</f>
        <v>186</v>
      </c>
      <c r="S32" s="37">
        <f>Q32+R32</f>
        <v>731</v>
      </c>
    </row>
    <row r="33" spans="6:19" ht="14.25">
      <c r="F33" s="46">
        <f>SUM(F8,F10,F12,F14,F16,F18,F22,F26)</f>
        <v>14.76</v>
      </c>
      <c r="G33" s="46">
        <f aca="true" t="shared" si="1" ref="G33:M33">SUM(G8,G10,G12,G14,G16,G18,G22,G26)</f>
        <v>8.25</v>
      </c>
      <c r="H33" s="46">
        <f t="shared" si="1"/>
        <v>17.509999999999998</v>
      </c>
      <c r="I33" s="46">
        <f t="shared" si="1"/>
        <v>8.5</v>
      </c>
      <c r="J33" s="46">
        <f t="shared" si="1"/>
        <v>2.5</v>
      </c>
      <c r="K33" s="46">
        <f t="shared" si="1"/>
        <v>0.5</v>
      </c>
      <c r="L33" s="46">
        <f t="shared" si="1"/>
        <v>1.5</v>
      </c>
      <c r="M33" s="46">
        <f t="shared" si="1"/>
        <v>0.5</v>
      </c>
      <c r="N33" s="46">
        <f>SUM(N8,N10,N12,N14,N16,N18,N22,N23,N24,N26,N29,N31)</f>
        <v>538.76</v>
      </c>
      <c r="O33" s="46">
        <f>SUM(O8,O10,O12,O14,O16,O18,O22,O23,O26,O29,O31)</f>
        <v>187.25</v>
      </c>
      <c r="P33" s="46">
        <f>SUM(P8,P10,P12,P14,P16,P18,P22,P23,P24,P26,P29,P31)</f>
        <v>727.01</v>
      </c>
      <c r="Q33" s="46">
        <f>SUM(Q8,Q10,Q12,Q14,Q16,Q18,Q22,Q23,Q24,Q26,Q30,Q31)</f>
        <v>532.01</v>
      </c>
      <c r="R33" s="46">
        <f>SUM(R8,R10,R12,R14,R16,R18,R22,R23,R24,R26,R29,R31)</f>
        <v>181.5</v>
      </c>
      <c r="S33" s="46">
        <f>Q33+R33</f>
        <v>713.51</v>
      </c>
    </row>
  </sheetData>
  <sheetProtection/>
  <mergeCells count="25">
    <mergeCell ref="A29:A30"/>
    <mergeCell ref="A15:A16"/>
    <mergeCell ref="A17:A18"/>
    <mergeCell ref="A19:A20"/>
    <mergeCell ref="A21:A22"/>
    <mergeCell ref="A25:A26"/>
    <mergeCell ref="A27:A28"/>
    <mergeCell ref="J5:K5"/>
    <mergeCell ref="F5:G5"/>
    <mergeCell ref="H5:I5"/>
    <mergeCell ref="A9:A10"/>
    <mergeCell ref="A11:A12"/>
    <mergeCell ref="A13:A14"/>
    <mergeCell ref="B5:C5"/>
    <mergeCell ref="A7:A8"/>
    <mergeCell ref="L5:M5"/>
    <mergeCell ref="P1:S1"/>
    <mergeCell ref="A2:S2"/>
    <mergeCell ref="B4:E4"/>
    <mergeCell ref="F4:I4"/>
    <mergeCell ref="J4:M4"/>
    <mergeCell ref="N4:S4"/>
    <mergeCell ref="N5:P5"/>
    <mergeCell ref="Q5:S5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Mesterházyné Kovács Lilla</cp:lastModifiedBy>
  <cp:lastPrinted>2010-01-15T07:40:32Z</cp:lastPrinted>
  <dcterms:created xsi:type="dcterms:W3CDTF">2006-04-04T13:01:36Z</dcterms:created>
  <dcterms:modified xsi:type="dcterms:W3CDTF">2010-01-15T10:17:44Z</dcterms:modified>
  <cp:category/>
  <cp:version/>
  <cp:contentType/>
  <cp:contentStatus/>
</cp:coreProperties>
</file>